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si Reinekari\Music\O.V\Myynnit ja tilastot\2022\Uusi kansio\"/>
    </mc:Choice>
  </mc:AlternateContent>
  <xr:revisionPtr revIDLastSave="0" documentId="13_ncr:1_{769200A0-82FD-481C-A026-75EBE847BD51}" xr6:coauthVersionLast="47" xr6:coauthVersionMax="47" xr10:uidLastSave="{00000000-0000-0000-0000-000000000000}"/>
  <bookViews>
    <workbookView xWindow="-110" yWindow="-110" windowWidth="19420" windowHeight="10420" activeTab="4" xr2:uid="{F0327017-AB8B-4A60-9243-F27C2DC5B7AF}"/>
  </bookViews>
  <sheets>
    <sheet name="1953 F" sheetId="4" r:id="rId1"/>
    <sheet name="1954 F" sheetId="5" r:id="rId2"/>
    <sheet name="1955 F" sheetId="6" r:id="rId3"/>
    <sheet name="1956 F" sheetId="2" r:id="rId4"/>
    <sheet name="1957 F" sheetId="3" r:id="rId5"/>
    <sheet name="1958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7" l="1"/>
  <c r="G17" i="7"/>
  <c r="G22" i="7"/>
  <c r="G25" i="7"/>
  <c r="G41" i="7"/>
  <c r="G23" i="7"/>
  <c r="G29" i="7"/>
  <c r="G12" i="7"/>
  <c r="G11" i="7"/>
  <c r="G10" i="7"/>
  <c r="F8" i="6" l="1"/>
  <c r="G8" i="2"/>
  <c r="H10" i="3"/>
  <c r="G10" i="3"/>
  <c r="D405" i="3" l="1"/>
  <c r="E11" i="3" l="1"/>
  <c r="E9" i="3"/>
  <c r="E5" i="3"/>
  <c r="G13" i="3"/>
  <c r="G17" i="3"/>
  <c r="G19" i="3" l="1"/>
  <c r="G15" i="3"/>
  <c r="G12" i="2"/>
  <c r="G9" i="2"/>
  <c r="F33" i="6" l="1"/>
  <c r="F17" i="6"/>
  <c r="F9" i="6"/>
  <c r="F38" i="6"/>
  <c r="F12" i="6"/>
  <c r="F19" i="6"/>
  <c r="F21" i="6"/>
  <c r="F25" i="6"/>
  <c r="F29" i="6"/>
  <c r="F22" i="6"/>
  <c r="F32" i="6"/>
  <c r="C327" i="6" l="1"/>
  <c r="C193" i="6"/>
  <c r="C106" i="6"/>
  <c r="C270" i="6"/>
  <c r="C354" i="6"/>
  <c r="C256" i="6"/>
  <c r="C171" i="6"/>
  <c r="C366" i="6"/>
  <c r="C383" i="6"/>
  <c r="F48" i="6"/>
  <c r="F41" i="6"/>
  <c r="F36" i="6"/>
  <c r="F35" i="6"/>
  <c r="F34" i="6"/>
  <c r="F31" i="6"/>
  <c r="F30" i="6"/>
  <c r="F28" i="6"/>
  <c r="F27" i="6"/>
  <c r="F10" i="6"/>
  <c r="C382" i="6"/>
  <c r="C372" i="6"/>
  <c r="C365" i="6"/>
  <c r="C360" i="6"/>
  <c r="C227" i="6"/>
  <c r="C130" i="6"/>
  <c r="C47" i="6"/>
  <c r="F23" i="6"/>
  <c r="F18" i="6"/>
  <c r="F16" i="6"/>
  <c r="F15" i="6"/>
  <c r="F14" i="6"/>
  <c r="F13" i="6"/>
  <c r="F11" i="6"/>
  <c r="C181" i="6"/>
  <c r="G35" i="5"/>
  <c r="G30" i="5"/>
  <c r="G24" i="5"/>
  <c r="G16" i="5"/>
  <c r="F27" i="4"/>
  <c r="G15" i="7" l="1"/>
  <c r="G20" i="7"/>
  <c r="G34" i="7"/>
  <c r="G32" i="7"/>
  <c r="G28" i="7"/>
  <c r="G27" i="7"/>
  <c r="G24" i="7"/>
  <c r="G21" i="7"/>
  <c r="G18" i="7"/>
  <c r="G16" i="7"/>
  <c r="G39" i="7"/>
  <c r="G37" i="7"/>
  <c r="G35" i="7"/>
  <c r="G30" i="7"/>
  <c r="G26" i="7"/>
  <c r="G19" i="7"/>
  <c r="G14" i="7"/>
  <c r="G13" i="7"/>
  <c r="G9" i="7"/>
  <c r="G7" i="7"/>
  <c r="D4" i="7"/>
  <c r="D145" i="7"/>
  <c r="D109" i="7"/>
  <c r="D131" i="7"/>
  <c r="D155" i="7"/>
  <c r="D85" i="7"/>
  <c r="D5" i="7"/>
  <c r="G12" i="3" l="1"/>
  <c r="G8" i="5"/>
  <c r="G59" i="5"/>
  <c r="G58" i="5"/>
  <c r="G40" i="5"/>
  <c r="G36" i="5"/>
  <c r="G34" i="5"/>
  <c r="G33" i="5"/>
  <c r="G32" i="5"/>
  <c r="G22" i="5"/>
  <c r="G21" i="5"/>
  <c r="G20" i="5"/>
  <c r="G18" i="5"/>
  <c r="G12" i="5"/>
  <c r="G10" i="5"/>
  <c r="D128" i="5"/>
  <c r="D138" i="5"/>
  <c r="F6" i="4" l="1"/>
  <c r="F17" i="4"/>
  <c r="F37" i="4"/>
  <c r="F32" i="4"/>
  <c r="F19" i="4"/>
  <c r="F16" i="4"/>
  <c r="F15" i="4"/>
  <c r="F13" i="4"/>
  <c r="F7" i="4"/>
  <c r="C123" i="4"/>
  <c r="I3" i="6" l="1"/>
  <c r="I4" i="6"/>
  <c r="I5" i="6"/>
  <c r="I6" i="6"/>
  <c r="D355" i="3"/>
  <c r="D2" i="3"/>
  <c r="D209" i="3"/>
  <c r="D215" i="3"/>
  <c r="D190" i="3"/>
  <c r="D184" i="3"/>
  <c r="D27" i="3"/>
  <c r="D3" i="2"/>
  <c r="D282" i="2"/>
  <c r="D6" i="2"/>
  <c r="D114" i="2"/>
  <c r="D208" i="2"/>
</calcChain>
</file>

<file path=xl/sharedStrings.xml><?xml version="1.0" encoding="utf-8"?>
<sst xmlns="http://schemas.openxmlformats.org/spreadsheetml/2006/main" count="5310" uniqueCount="1428">
  <si>
    <t>Levynumero</t>
  </si>
  <si>
    <t>Kappaleet</t>
  </si>
  <si>
    <t>Esittäjä</t>
  </si>
  <si>
    <t>Määrä</t>
  </si>
  <si>
    <t>Armi/Menninkäisen maa</t>
  </si>
  <si>
    <t>Virta/Rautavaara</t>
  </si>
  <si>
    <t>Viljanen</t>
  </si>
  <si>
    <t>Nukkumatti/Petteri punakuono</t>
  </si>
  <si>
    <t>Virta</t>
  </si>
  <si>
    <t>Karjakko-Maikki/Rakkaus suuri rakkaus</t>
  </si>
  <si>
    <t>Ikävalko/Virta</t>
  </si>
  <si>
    <t>Etelämeren laulu/San Antonian ruusu</t>
  </si>
  <si>
    <t>Virta/Hilkka Tellervo</t>
  </si>
  <si>
    <t>Portugalin huhtikuu/Seitsämän päivää</t>
  </si>
  <si>
    <t>Virta/Kuusi</t>
  </si>
  <si>
    <t>Syyskuun laulu/Padam padam</t>
  </si>
  <si>
    <t>Anna/Se syömmeesi kätke</t>
  </si>
  <si>
    <t>Lampenius/Hilkka-Tellervo</t>
  </si>
  <si>
    <t>Tuulikkipolkka/Ruusun tuoksua</t>
  </si>
  <si>
    <t>Scandia-kvartetti/Malmsten E</t>
  </si>
  <si>
    <t>Nyt Pariisiin vaan/Nisse-Polkka</t>
  </si>
  <si>
    <t>Hyle/Ikävalko</t>
  </si>
  <si>
    <t>Joulupukki suukon sai/Jollei jouluna ole lunta</t>
  </si>
  <si>
    <t>Hilkka-Tellervo/Scandai orkesteri</t>
  </si>
  <si>
    <t>Lady be good/On the sunny side of the street</t>
  </si>
  <si>
    <t>Rössi/Stenberg</t>
  </si>
  <si>
    <t>Kultaisen trumpetin laulu/Cubanacan</t>
  </si>
  <si>
    <t>Runne/Viljanen</t>
  </si>
  <si>
    <t>Howing waltz/Istanbul</t>
  </si>
  <si>
    <t>Gideon/Englund/Katz</t>
  </si>
  <si>
    <t>Rosetta/Do you know what it means to miss New Orleans</t>
  </si>
  <si>
    <t>Suojärvi</t>
  </si>
  <si>
    <t>Laura/Itke sydämeni</t>
  </si>
  <si>
    <t>Runne</t>
  </si>
  <si>
    <t>Nyt Pariisiin vaan/Tulitikkuparaati</t>
  </si>
  <si>
    <t>Hyle/Janrholt</t>
  </si>
  <si>
    <t>Hawaijilainen sotalaulu/Hawajilainen lomapäivä</t>
  </si>
  <si>
    <t>Gideon</t>
  </si>
  <si>
    <t>Itke sydämeni/Vanha riimu</t>
  </si>
  <si>
    <t>Tähti/Lönnqvist</t>
  </si>
  <si>
    <t>Nainen-mies/Käy kuinka kät</t>
  </si>
  <si>
    <t>Koivunen/Lampenius</t>
  </si>
  <si>
    <t>Sweet Georgia brown/Swingin the blue</t>
  </si>
  <si>
    <t>Suojärvi/Scandia all star</t>
  </si>
  <si>
    <t>Onko syytä itkeä/Sylin täydeltä päivänpaistetta</t>
  </si>
  <si>
    <t>Tähti</t>
  </si>
  <si>
    <t>Usko pois/Nyt kaikki toisetkin</t>
  </si>
  <si>
    <t>Myllärin Irene/Kuin kaikki toisetkin</t>
  </si>
  <si>
    <t>Torppavanhus/Kuu, leivo ja ruusu</t>
  </si>
  <si>
    <t>Kipparikvartetti</t>
  </si>
  <si>
    <t>Early autumn/Luistelijat</t>
  </si>
  <si>
    <t>There is a small hotel/Flying home</t>
  </si>
  <si>
    <t>Scandia all-star</t>
  </si>
  <si>
    <t>Laulu 2:sta pennistä/Jos sä saisit sydämein</t>
  </si>
  <si>
    <t>Tähti (1955)</t>
  </si>
  <si>
    <t>Saaristolaisrakkautta/Valssiketju</t>
  </si>
  <si>
    <t>Armi/Kreikkalainen bolero</t>
  </si>
  <si>
    <t>Luonasi jos oisin/Mallorca</t>
  </si>
  <si>
    <t>Lampila</t>
  </si>
  <si>
    <t>Tuu tuu tupakka/Pieni veitikkani</t>
  </si>
  <si>
    <t>Vanha vaari</t>
  </si>
  <si>
    <t>Oh el Baion/Sininen kangastus</t>
  </si>
  <si>
    <t>Syntymäpäivävalssi/Äitikultani</t>
  </si>
  <si>
    <t>Tuomi</t>
  </si>
  <si>
    <t>Annikki/Hiljaisessa puistossa</t>
  </si>
  <si>
    <t>Syyspihlajan alla/Amargua</t>
  </si>
  <si>
    <t>Tähti/Viljanen</t>
  </si>
  <si>
    <t>Muistatko Monrepos/Pieni sydän</t>
  </si>
  <si>
    <t>Muistojen Pohjolassa/Tuntematon sotilas</t>
  </si>
  <si>
    <t>Käyhkö</t>
  </si>
  <si>
    <t>Sota-ajan tyttöjä 1/2</t>
  </si>
  <si>
    <t>Malmsten</t>
  </si>
  <si>
    <t>Pikku prinssi päivänpaiste/Nukkeni pien</t>
  </si>
  <si>
    <t>On katseessa äidin/Tanssi sydämeni</t>
  </si>
  <si>
    <t>Scandia</t>
  </si>
  <si>
    <t>Unten mailla/Monta kertaa</t>
  </si>
  <si>
    <t>Pappani mun/Parin vaihto</t>
  </si>
  <si>
    <t>Karuselli</t>
  </si>
  <si>
    <t>Kaksi Ruusua / Taikatango</t>
  </si>
  <si>
    <t>Mambo Italiano / Oh el baoin</t>
  </si>
  <si>
    <t>Kaunis Pariisi / Mallorca</t>
  </si>
  <si>
    <t>Addio Donna Grazia/Kengänkoputtaja -naskalinnaputtaja</t>
  </si>
  <si>
    <t>Laulellen / Billy Boy</t>
  </si>
  <si>
    <t>Muistatkos Monrepos / Laulu kahdesta pennistä</t>
  </si>
  <si>
    <t>Kottilan kuuliaiset</t>
  </si>
  <si>
    <t>Sinitaivas / Syysunelmia</t>
  </si>
  <si>
    <t>Nukkumatti / Rakkauden laulu</t>
  </si>
  <si>
    <t>Vanhan kartanonen kehräävä rukki / Papan mambo</t>
  </si>
  <si>
    <t>Coktailit kahdelle / Lintu pienoinen</t>
  </si>
  <si>
    <t>Akkunasi alla hämärässä / Lapikasta lattiaan</t>
  </si>
  <si>
    <t>Tuo uusi riehakas neitoinen</t>
  </si>
  <si>
    <t>Oh Marianne Louise / Sana vain</t>
  </si>
  <si>
    <t>Sadoin kitaroin / Kylmät huulet</t>
  </si>
  <si>
    <t>Tuulten kehtolaulu / Serenadi</t>
  </si>
  <si>
    <t>Älä myöhästy / Flamenco</t>
  </si>
  <si>
    <t>Merimiehen haudalla ei kuki / Käyn vanhaan koivulehtoon</t>
  </si>
  <si>
    <t>Nosteleppa jalkojas</t>
  </si>
  <si>
    <t>Päivänpaisteen uni / Kun yö on meidän</t>
  </si>
  <si>
    <t>Perfidia / Espanjalainen tango</t>
  </si>
  <si>
    <t>Kultainen tango / Odotathan kukkani</t>
  </si>
  <si>
    <t>Etelän yössä/Syömmeni sykähtää</t>
  </si>
  <si>
    <t>Nyt taas/Kuka kanalta varasti hääkellot</t>
  </si>
  <si>
    <t>Levytukku</t>
  </si>
  <si>
    <t>Myyntimäärä 1955</t>
  </si>
  <si>
    <t>B2156</t>
  </si>
  <si>
    <t>Tähti syysyössä/Kaunis Veera</t>
  </si>
  <si>
    <t>Theel/Jurva</t>
  </si>
  <si>
    <t>Theel</t>
  </si>
  <si>
    <t>Kärki</t>
  </si>
  <si>
    <t>E3114</t>
  </si>
  <si>
    <t>Kulkurin valssi/Harmaat silmät</t>
  </si>
  <si>
    <t>E4006</t>
  </si>
  <si>
    <t>Rantamökissä/Joka päivä ja yö</t>
  </si>
  <si>
    <t>VR6001</t>
  </si>
  <si>
    <t>Jannen hanuripolkka/Maijun kanssa markkinoilla</t>
  </si>
  <si>
    <t>Sato</t>
  </si>
  <si>
    <t>SR7007</t>
  </si>
  <si>
    <t>Kulkurin kaiho/Orpopojan valssi</t>
  </si>
  <si>
    <t>SD5043</t>
  </si>
  <si>
    <t>Eron hetki on kaunis/Keskiyön valssi</t>
  </si>
  <si>
    <t>SR7015</t>
  </si>
  <si>
    <t>Suutarin tyttären pihalla/Helmiä etelästä</t>
  </si>
  <si>
    <t>Helismaa/Kotiranta</t>
  </si>
  <si>
    <t>S9015</t>
  </si>
  <si>
    <t>Marja-Leena/Tähti ja meripoika</t>
  </si>
  <si>
    <t>Helismaa</t>
  </si>
  <si>
    <t>Theel/Metro-tytöt</t>
  </si>
  <si>
    <t>SD5088</t>
  </si>
  <si>
    <t>Kuuvirran sillalla/Meren äärellä -kuutamossa</t>
  </si>
  <si>
    <t>VR5097</t>
  </si>
  <si>
    <t>Kuin lapsena ennen/Aaveratsastajat</t>
  </si>
  <si>
    <t>VR6035</t>
  </si>
  <si>
    <t>Kostervalssi/Köyhä laulaja</t>
  </si>
  <si>
    <t>VR6036</t>
  </si>
  <si>
    <t>Käkivalssi/Muistoja Pariisita</t>
  </si>
  <si>
    <t>VR6037</t>
  </si>
  <si>
    <t>Tukkilaisten tanssiaiset/Siirtolaisen muistoja</t>
  </si>
  <si>
    <t>Ikävalko</t>
  </si>
  <si>
    <t>SD5102</t>
  </si>
  <si>
    <t>Unteni valtiatar/Sinulle kuuluu lempeni</t>
  </si>
  <si>
    <t>Theel/Kärki</t>
  </si>
  <si>
    <t>VR6052</t>
  </si>
  <si>
    <t>En sjöman älskar havet våg/Båklandets vackra Maja</t>
  </si>
  <si>
    <t>VR6059</t>
  </si>
  <si>
    <t>Kalastaja Eemelin valssi/Laulu puusta</t>
  </si>
  <si>
    <t>VR6058</t>
  </si>
  <si>
    <t>Aron laulu/Yksinäinen harmonikka</t>
  </si>
  <si>
    <t>Junkkarinen</t>
  </si>
  <si>
    <t>Eräs</t>
  </si>
  <si>
    <t>R6070</t>
  </si>
  <si>
    <t>Metsä Kallen jenkka/Hevosmiesten polkka</t>
  </si>
  <si>
    <t>VR6073</t>
  </si>
  <si>
    <t>Syksyn lapsi/Harhakuva</t>
  </si>
  <si>
    <t>R6090</t>
  </si>
  <si>
    <t>Rakovalkealla/Kulkuri ja joutsen</t>
  </si>
  <si>
    <t>Rautavaara</t>
  </si>
  <si>
    <t>R6091</t>
  </si>
  <si>
    <t>Vanha äiti/Tuhlaaja poika</t>
  </si>
  <si>
    <t>R6095</t>
  </si>
  <si>
    <t>Yöperhonen/On aivan samaa</t>
  </si>
  <si>
    <t>Kangasniemi/Käyhkö</t>
  </si>
  <si>
    <t>R6096</t>
  </si>
  <si>
    <t>Linjuripolkka/Rengasmatkalla</t>
  </si>
  <si>
    <t>R6099</t>
  </si>
  <si>
    <t>Imatran inkeri/Kultakuumetta</t>
  </si>
  <si>
    <t>R6100</t>
  </si>
  <si>
    <t>Kuubalainen serenadi/Rovaniemen markkinoilla</t>
  </si>
  <si>
    <t>R6106</t>
  </si>
  <si>
    <t>Iisalmen leva/Marseilen Mariane</t>
  </si>
  <si>
    <t>R6111</t>
  </si>
  <si>
    <t>Kaksi vanhaa tukkijätkää/Moukan tuuri</t>
  </si>
  <si>
    <t>R6112</t>
  </si>
  <si>
    <t>Tuija tehtaan tyttö/Tosca</t>
  </si>
  <si>
    <t>R6113</t>
  </si>
  <si>
    <t>Sysmän Linda/Tämä kylän jenkka</t>
  </si>
  <si>
    <t>SD5139</t>
  </si>
  <si>
    <t>Neljän tuulen tiellä/Reppu ja reissumies</t>
  </si>
  <si>
    <t>Louhivuori</t>
  </si>
  <si>
    <t>R6116</t>
  </si>
  <si>
    <t>Muhoksen mimmi/Kaksi ystävää</t>
  </si>
  <si>
    <t>R6119</t>
  </si>
  <si>
    <t>Kievarin Kirsti/Kulkurin iltatähti</t>
  </si>
  <si>
    <t>SD5153</t>
  </si>
  <si>
    <t>Kun rakastaa/Chrysanteemi</t>
  </si>
  <si>
    <t>SD5154</t>
  </si>
  <si>
    <t>Rekiretki/Muistojen maisema</t>
  </si>
  <si>
    <t>R6124</t>
  </si>
  <si>
    <t>Lännen lokarin veli/Lentävä kalakukko</t>
  </si>
  <si>
    <t>Pakarinen</t>
  </si>
  <si>
    <t>SD5158</t>
  </si>
  <si>
    <t>Kovanonnen kosiomies/Piippolan vaari</t>
  </si>
  <si>
    <t>Helismaa/Rallikvartetti</t>
  </si>
  <si>
    <t>SD5159</t>
  </si>
  <si>
    <t>Kotimaan sävel/Ei enää yksin</t>
  </si>
  <si>
    <t>SD5161</t>
  </si>
  <si>
    <t>Olen pikku-urheilija/Sairaalle äidille</t>
  </si>
  <si>
    <t>Pikku Tapani</t>
  </si>
  <si>
    <t>SD5169</t>
  </si>
  <si>
    <t>Mustalaistyttö/Kaksi yskinäistä ihmislasta</t>
  </si>
  <si>
    <t>Suuntala M</t>
  </si>
  <si>
    <t>SD5171</t>
  </si>
  <si>
    <t>Minä soitan sulle illalla/Lintu merellä</t>
  </si>
  <si>
    <t>SD5172</t>
  </si>
  <si>
    <t>Hopeahääpäivänä/Sydämen ääni</t>
  </si>
  <si>
    <t>SD5164</t>
  </si>
  <si>
    <t>Pikku maalari/Pikku Markku ja susi</t>
  </si>
  <si>
    <t>R6126</t>
  </si>
  <si>
    <t>Topparoikka tulee/Huoleton hummeripoika</t>
  </si>
  <si>
    <t>Louhivuori/Käyhkö</t>
  </si>
  <si>
    <t>R6129</t>
  </si>
  <si>
    <t>Liukkaalla jäällä/Varisevat lehdet</t>
  </si>
  <si>
    <t>Norrback</t>
  </si>
  <si>
    <t>R6155</t>
  </si>
  <si>
    <t>Valehtelijan valssi/Ei sitä passoo sanoa</t>
  </si>
  <si>
    <t>Helismaa/Pakarinen</t>
  </si>
  <si>
    <t>R6157</t>
  </si>
  <si>
    <t>Lauluni aiheet/Laivat puuta, miehet rautaa</t>
  </si>
  <si>
    <t>R6158</t>
  </si>
  <si>
    <t>Metsäkukkia/Kaipaan kahta sanaa</t>
  </si>
  <si>
    <t>R6159</t>
  </si>
  <si>
    <t>Valssi menneiltä ajoilta/Takkavalkea palaa</t>
  </si>
  <si>
    <t>R6160</t>
  </si>
  <si>
    <t>Ralli/Meni neljä miestä kaupunkiin</t>
  </si>
  <si>
    <t>Rallineloset</t>
  </si>
  <si>
    <t>R6161</t>
  </si>
  <si>
    <t>Kylmässä maailmassa/Kalajuttuja</t>
  </si>
  <si>
    <t>SD5175</t>
  </si>
  <si>
    <t>Oman kylän tyttö/Onnea matkalle</t>
  </si>
  <si>
    <t>SD5176</t>
  </si>
  <si>
    <t>Viimeinen cowboy/Jätkällä on joulu</t>
  </si>
  <si>
    <t>SD5179</t>
  </si>
  <si>
    <t>Päivänsäde ja sokea tyttö/Kirje korvatunturille</t>
  </si>
  <si>
    <t>SD5180</t>
  </si>
  <si>
    <t>Näin lapsuusjouluna laulettiin/Vuoden vaihtuessa</t>
  </si>
  <si>
    <t>SD5183</t>
  </si>
  <si>
    <t>Äidin neuvot/Luonasi</t>
  </si>
  <si>
    <t>SD5189</t>
  </si>
  <si>
    <t>Sateenvarjon alla/Vanhat pienet postivaunut</t>
  </si>
  <si>
    <t>Metro-tytöt</t>
  </si>
  <si>
    <t>SD5182</t>
  </si>
  <si>
    <t>Muistojen pieni valssi/Minkä vuoksi</t>
  </si>
  <si>
    <t>SD5184</t>
  </si>
  <si>
    <t>Huojuvan palmun alla/Sanoja vain</t>
  </si>
  <si>
    <t>SD5188</t>
  </si>
  <si>
    <t>Orpopojan tango/Ruusuja ikkunassa</t>
  </si>
  <si>
    <t>SD5192</t>
  </si>
  <si>
    <t>Yön lapsi/Katselen kuvaani</t>
  </si>
  <si>
    <t>Korpi</t>
  </si>
  <si>
    <t>SD5194</t>
  </si>
  <si>
    <t>Hyi sinua Mikko/Kaikkien meidän Kalle</t>
  </si>
  <si>
    <t>SD5195</t>
  </si>
  <si>
    <t xml:space="preserve">Pieni merimies/Cowboy olen minäkin </t>
  </si>
  <si>
    <t>SD5196</t>
  </si>
  <si>
    <t>Vielä muistatko?/Kulkuri ja pilvet</t>
  </si>
  <si>
    <t>R6163</t>
  </si>
  <si>
    <t>Yksinäinen/Surulliset silmät</t>
  </si>
  <si>
    <t>Tauru</t>
  </si>
  <si>
    <t>R6166</t>
  </si>
  <si>
    <t>Pekka Puupää/Severi Suhonen merellä</t>
  </si>
  <si>
    <t>R6167</t>
  </si>
  <si>
    <t>Iltarusko ja tukkipoika/Reissupojan retkillä</t>
  </si>
  <si>
    <t>R6168</t>
  </si>
  <si>
    <t>Mina ja mandolini/Kulkurin viimeinen näky</t>
  </si>
  <si>
    <t>Lönnqvist</t>
  </si>
  <si>
    <t>R6169</t>
  </si>
  <si>
    <t>Mitäpäs mulla on väliä/Tietysti</t>
  </si>
  <si>
    <t>Turakainen</t>
  </si>
  <si>
    <t>R6179</t>
  </si>
  <si>
    <t>Yli aaltojen/Voi yksi päivä olla sata vuotta</t>
  </si>
  <si>
    <t>R6180</t>
  </si>
  <si>
    <t>Odotin pitkä illan/Taikayö</t>
  </si>
  <si>
    <t>R6172</t>
  </si>
  <si>
    <t>Me tulemme taas/Vanhan myllyn taru</t>
  </si>
  <si>
    <t>Louhivuori / Metro-tytöt</t>
  </si>
  <si>
    <t>R6173</t>
  </si>
  <si>
    <t>Tukkipojan lemmenlaulu/Vanhaan malliin</t>
  </si>
  <si>
    <t>R6175</t>
  </si>
  <si>
    <t>Lauttaralli/Pirssimiehen päivä</t>
  </si>
  <si>
    <t>R6177</t>
  </si>
  <si>
    <t>Kohtaus kello kahdeksan/Kainuun kasvatti</t>
  </si>
  <si>
    <t>R6178</t>
  </si>
  <si>
    <t>Tili tuli lauantaina/Lauttatarhan primadonna</t>
  </si>
  <si>
    <t>Uatun polkka/Savon poeka</t>
  </si>
  <si>
    <t>SD5198</t>
  </si>
  <si>
    <t>Onnen hinta/Muistoni</t>
  </si>
  <si>
    <t>SD5200</t>
  </si>
  <si>
    <t>Leskiäidin tyttäret/Merenneidon kyynel</t>
  </si>
  <si>
    <t>Metro-tytöt/Virta</t>
  </si>
  <si>
    <t>SD5201</t>
  </si>
  <si>
    <t>Kahdenkesken/Pettymys</t>
  </si>
  <si>
    <t>Metro-tytöt/Kangasniemi</t>
  </si>
  <si>
    <t>SD5202</t>
  </si>
  <si>
    <t>Poskivalssi/Älä tyttöni itke</t>
  </si>
  <si>
    <t>SD5203</t>
  </si>
  <si>
    <t>Sillon/Geisha -teehuoneen tyttö</t>
  </si>
  <si>
    <t>SD5204</t>
  </si>
  <si>
    <t>Laulu se laulu minulle/Niin kauan siitä on</t>
  </si>
  <si>
    <t>SD5205</t>
  </si>
  <si>
    <t>Hiljainen kylätie/Kun kesä on mennyt</t>
  </si>
  <si>
    <t>SD5206</t>
  </si>
  <si>
    <t>Nuoruuteni kaupunki/Viesti mereltä</t>
  </si>
  <si>
    <t>SD5207</t>
  </si>
  <si>
    <t>Isoäidin valssi/Särkynyt sydän</t>
  </si>
  <si>
    <t>SD5208</t>
  </si>
  <si>
    <t>Unelma onnesta/Koditon rakkaus</t>
  </si>
  <si>
    <t>SD5212</t>
  </si>
  <si>
    <t>Sinun silmiesi tähden/Olen luonasi tänään</t>
  </si>
  <si>
    <t>SD5216</t>
  </si>
  <si>
    <t>Tule luokseni juuri nyt/Yksi ainoa ilta</t>
  </si>
  <si>
    <t>SD5219</t>
  </si>
  <si>
    <t>Kutsu/Katso syvälle silmiini nyt</t>
  </si>
  <si>
    <t>Virta/Ora</t>
  </si>
  <si>
    <t>SD5220</t>
  </si>
  <si>
    <t>Nallen syntymäpäivä/Heinäsirkan häät</t>
  </si>
  <si>
    <t>Loven</t>
  </si>
  <si>
    <t>SD5221</t>
  </si>
  <si>
    <t>Mua varten ei/Valkoinen kukka</t>
  </si>
  <si>
    <t>SD5222</t>
  </si>
  <si>
    <t>Älä unohda hymyä/Kesä on vain kerran</t>
  </si>
  <si>
    <t>R6181</t>
  </si>
  <si>
    <t>Eron hetkellä/En surujani itke</t>
  </si>
  <si>
    <t>R6183</t>
  </si>
  <si>
    <t>Suopursu/Rakkaat kädet</t>
  </si>
  <si>
    <t>R6184</t>
  </si>
  <si>
    <t>Amurin aallot/Kunnari Sellofan</t>
  </si>
  <si>
    <t>R6185</t>
  </si>
  <si>
    <t>Odotus/Sitä saa joka lauantai</t>
  </si>
  <si>
    <t>R6186</t>
  </si>
  <si>
    <t>Muista minua/Murtunut elämä</t>
  </si>
  <si>
    <t>R6188</t>
  </si>
  <si>
    <t>Hulivilin hattu/Kulttuuria</t>
  </si>
  <si>
    <t>R6189</t>
  </si>
  <si>
    <t>Uutta ja vanhaa/Impi ihanne tyttöni</t>
  </si>
  <si>
    <t>Pakarinen/Louhuvuori</t>
  </si>
  <si>
    <t>R6190</t>
  </si>
  <si>
    <t>Muistojen ruusu/Voitko anteeks antaa</t>
  </si>
  <si>
    <t>Junkkarinen/Suuntala M</t>
  </si>
  <si>
    <t>R6191</t>
  </si>
  <si>
    <t>Kaipuuni hetkinä/Unohtaakseni</t>
  </si>
  <si>
    <t>R6192</t>
  </si>
  <si>
    <t>Uskoton sydämeni/Kuin tähdenlento</t>
  </si>
  <si>
    <t>Junkkarinen/Kangasniemi</t>
  </si>
  <si>
    <t>R6193</t>
  </si>
  <si>
    <t>Täysikuu/Kulkijan valssi</t>
  </si>
  <si>
    <t>R6194</t>
  </si>
  <si>
    <t>Kaksi varjoa/Ei hyvästi, vaan näkemiin</t>
  </si>
  <si>
    <t>R6195</t>
  </si>
  <si>
    <t>Äidin kynttilä/Karjalaa muistelessa</t>
  </si>
  <si>
    <t>Metro-tytöt/Loven</t>
  </si>
  <si>
    <t>SD5225</t>
  </si>
  <si>
    <t>Hammaslääkärillä/Meidän mikki</t>
  </si>
  <si>
    <t>SD5227</t>
  </si>
  <si>
    <t>Sade ruutuun soittaa/Tule vaan, tulevaan</t>
  </si>
  <si>
    <t>Hramowa</t>
  </si>
  <si>
    <t>SD5228</t>
  </si>
  <si>
    <t>Kohtalon tango/Tie, joka luoksesi johtaa</t>
  </si>
  <si>
    <t>SD5229</t>
  </si>
  <si>
    <t>Hetken hurmanko vuoksi/Oi nainen</t>
  </si>
  <si>
    <t>Kangasniemi</t>
  </si>
  <si>
    <t>R6196</t>
  </si>
  <si>
    <t>Huuliharppu ja kulkuri/Polkkakimara</t>
  </si>
  <si>
    <t>Virta/Reinikainen</t>
  </si>
  <si>
    <t>R6197</t>
  </si>
  <si>
    <t>Lapin jenkka/Jänkä-Joonas</t>
  </si>
  <si>
    <t>R6199</t>
  </si>
  <si>
    <t>Muisto sinusta/Ei yhtään ystävää</t>
  </si>
  <si>
    <t>R6200</t>
  </si>
  <si>
    <t>Säkkijärvenpolkka/Rumarellumarillumarei</t>
  </si>
  <si>
    <t>SD5230</t>
  </si>
  <si>
    <t>Morgiana/Pustan kukka Marinka</t>
  </si>
  <si>
    <t>SD5231</t>
  </si>
  <si>
    <t>Vanha ystäväni/Kolme sormusta</t>
  </si>
  <si>
    <t>SD5232</t>
  </si>
  <si>
    <t>Ukulele Mary/Hiljaiset soinnut</t>
  </si>
  <si>
    <t>SD5233</t>
  </si>
  <si>
    <t>Jäähyväistango/Tavallinen tarina</t>
  </si>
  <si>
    <t>R6201</t>
  </si>
  <si>
    <t>Sininen satu/Syysilta</t>
  </si>
  <si>
    <t>R6202</t>
  </si>
  <si>
    <t>Kotini on maantie/Pelimannin penkillä</t>
  </si>
  <si>
    <t>R6203</t>
  </si>
  <si>
    <t>Uutta ja vanhaa 2/Hullu hanuri</t>
  </si>
  <si>
    <t>Pakarinen/Käyhkö</t>
  </si>
  <si>
    <t>R6204</t>
  </si>
  <si>
    <t>Varjorinteen kukka/Orvon kyynel</t>
  </si>
  <si>
    <t>SD5238</t>
  </si>
  <si>
    <t>Olit ystävä vain/Kohtalon tiellä</t>
  </si>
  <si>
    <t>SD5239</t>
  </si>
  <si>
    <t>Suru/Huomenillalla uudelleen</t>
  </si>
  <si>
    <t>Rautu</t>
  </si>
  <si>
    <t>SD5240</t>
  </si>
  <si>
    <t>Missä lienetkään/Tyttöni luokseni jää</t>
  </si>
  <si>
    <t>SD5241</t>
  </si>
  <si>
    <t>Sade kattoihin lyö/Kohti kaukaista rantaa</t>
  </si>
  <si>
    <t>SD5244</t>
  </si>
  <si>
    <t>Mummon kaappikello/Mary-Anne ja karjapaimen Jim</t>
  </si>
  <si>
    <t>Metro-tytöt/Louhivuori</t>
  </si>
  <si>
    <t>SD5245</t>
  </si>
  <si>
    <t>Ota sydämeni/Italiassa Italiassa</t>
  </si>
  <si>
    <t>SD5248</t>
  </si>
  <si>
    <t>Virta toi -virta vei/Sinun kanssasi</t>
  </si>
  <si>
    <t>R6205</t>
  </si>
  <si>
    <t>Tule takaisin/Suudelmiin valoja vannoit</t>
  </si>
  <si>
    <t>R6206</t>
  </si>
  <si>
    <t>Surujenkka/Pieni ystäväin</t>
  </si>
  <si>
    <t>R6207</t>
  </si>
  <si>
    <t>Sokeripala/Ajattelen sinua aina</t>
  </si>
  <si>
    <t>SD5253</t>
  </si>
  <si>
    <t>Ole armollinen/Tuoksuvat tuomien valkoiset kukkaset</t>
  </si>
  <si>
    <t>SD5255</t>
  </si>
  <si>
    <t>En pyydä sinulta anteeksi/Mustalainen</t>
  </si>
  <si>
    <t>Virta/Louhivuori</t>
  </si>
  <si>
    <t>SD5256</t>
  </si>
  <si>
    <t>Surun ja ilon kyyneleet/Muistojeni lehtinauha</t>
  </si>
  <si>
    <t>R6208</t>
  </si>
  <si>
    <t>Ikävässä/Kulkurin suruja</t>
  </si>
  <si>
    <t>R6209</t>
  </si>
  <si>
    <t>Kauneimmat hetket vain/Keltaisten lehtien leikkiä</t>
  </si>
  <si>
    <t>R6210</t>
  </si>
  <si>
    <t>Orpokulkija/Surun kukka</t>
  </si>
  <si>
    <t>R6211</t>
  </si>
  <si>
    <t>Rakkaalle äidille/Hiljainen tango</t>
  </si>
  <si>
    <t>Voi kuinka olis viulu/Markkinapolkka</t>
  </si>
  <si>
    <t>R6215</t>
  </si>
  <si>
    <t>Uutta ja vanhaa 3/Uutta ja vanhaa 4</t>
  </si>
  <si>
    <t>Käyhkö/Hramowa</t>
  </si>
  <si>
    <t>R6216</t>
  </si>
  <si>
    <t>Kohtalon leikkiä/Orpo sydämeni</t>
  </si>
  <si>
    <t>Virta/Metro-tytöt</t>
  </si>
  <si>
    <t>R6219</t>
  </si>
  <si>
    <t>Äiti sytytä lamppu/Voi Ritva</t>
  </si>
  <si>
    <t>Metro-tytöt/Eirto</t>
  </si>
  <si>
    <t>SD5261</t>
  </si>
  <si>
    <t>Meidän luokan tytöt/Hattu lättänen</t>
  </si>
  <si>
    <t>SD5263</t>
  </si>
  <si>
    <t>Afronso/Tuntematon taival</t>
  </si>
  <si>
    <t>SD5264</t>
  </si>
  <si>
    <t>Toivetyttöni/Sydänkäpyseni</t>
  </si>
  <si>
    <t>SD5266</t>
  </si>
  <si>
    <t>Elämä voi antaa enemmän/Suudelmavaras</t>
  </si>
  <si>
    <t>SD5267</t>
  </si>
  <si>
    <t>Yksinäinen asema/Täyttymätön toive</t>
  </si>
  <si>
    <t>SD5268</t>
  </si>
  <si>
    <t>Koivu ja sydän/Mäen laidalla pienoinen tölli</t>
  </si>
  <si>
    <t>Eirto</t>
  </si>
  <si>
    <t>SD5272</t>
  </si>
  <si>
    <t>Vain sinulle/Vain minulle</t>
  </si>
  <si>
    <t>SD5285</t>
  </si>
  <si>
    <t>Kevään ensi kukka/Kaipaan luoksesi etelään</t>
  </si>
  <si>
    <t>SD5286</t>
  </si>
  <si>
    <t>Äidin syntymäpäivä/Paimenhuilu soi niin katkeraan</t>
  </si>
  <si>
    <t>SD5288</t>
  </si>
  <si>
    <t>Ilta Kangaksella/Meidän tango</t>
  </si>
  <si>
    <t>Puusti</t>
  </si>
  <si>
    <t>R6221</t>
  </si>
  <si>
    <t>Kohtaus virran rannalla/Tyttö ja kaiku</t>
  </si>
  <si>
    <t>Louhivuori/Metro-tytöt</t>
  </si>
  <si>
    <t>R6222</t>
  </si>
  <si>
    <t>Kaunis kadotettu/Terveiset vein</t>
  </si>
  <si>
    <t>R6223</t>
  </si>
  <si>
    <t>Orvon osa/Sama kaipuu on</t>
  </si>
  <si>
    <t>R6224</t>
  </si>
  <si>
    <t>Uutta ja vanhaa 5/Uutta ja vanhaa 6</t>
  </si>
  <si>
    <t>Käyhkö/Helismaa</t>
  </si>
  <si>
    <t>R6225</t>
  </si>
  <si>
    <t>Kaksi nimeä kaidepuussa/Metsätorpan tyttö</t>
  </si>
  <si>
    <t>R6232</t>
  </si>
  <si>
    <t>Mummon rantatie/Sinikaunokki</t>
  </si>
  <si>
    <t>R6234</t>
  </si>
  <si>
    <t>Surun sävel/Vanha kulkuri</t>
  </si>
  <si>
    <t>R6235</t>
  </si>
  <si>
    <t>Vaari ja viulu/Vanha postilaukku</t>
  </si>
  <si>
    <t>R6237</t>
  </si>
  <si>
    <t>Jätkän valssi/Maudin polkka</t>
  </si>
  <si>
    <t>R6228</t>
  </si>
  <si>
    <t>Uutta ja vanhaa 7/Uutta ja vanhaa 8</t>
  </si>
  <si>
    <t>R6239</t>
  </si>
  <si>
    <t>Kaisan ja Kustin häät/Kun minä läksin kylään</t>
  </si>
  <si>
    <t>R6241</t>
  </si>
  <si>
    <t>Orvokkeja äidille/Liljankukka</t>
  </si>
  <si>
    <t>R6242</t>
  </si>
  <si>
    <t>Satumaa/Osoite tuntematon</t>
  </si>
  <si>
    <t>SD5289</t>
  </si>
  <si>
    <t>Surujen kitara/Kolme kitaraa</t>
  </si>
  <si>
    <t>SD5290</t>
  </si>
  <si>
    <t>Haaveiden puisto/Sydän lyö</t>
  </si>
  <si>
    <t>SD5296</t>
  </si>
  <si>
    <t>Kohta valot sammuu/Virvaliekki</t>
  </si>
  <si>
    <t>SD5302</t>
  </si>
  <si>
    <t>Rakkauden laulu/Pitäisitkö minusta</t>
  </si>
  <si>
    <t>SD5303</t>
  </si>
  <si>
    <t>Heijaa heijaa hei/Koskenhaltija soittaa</t>
  </si>
  <si>
    <t>SD5307</t>
  </si>
  <si>
    <t>Kallavesj/Matalan torpan balladi</t>
  </si>
  <si>
    <t>Viihdekvartetti</t>
  </si>
  <si>
    <t>SD5309</t>
  </si>
  <si>
    <t>Häämuistojen valssi/Vanha valssi</t>
  </si>
  <si>
    <t>SD5311</t>
  </si>
  <si>
    <t>Primadonna/Argentiinan yössä</t>
  </si>
  <si>
    <t>DS5316</t>
  </si>
  <si>
    <t>Kylmät huulet/Rakas rakas rakas</t>
  </si>
  <si>
    <t>SD5317</t>
  </si>
  <si>
    <t>Rakasta kärsi ja unoita/Rakas muisto</t>
  </si>
  <si>
    <t>SD5312</t>
  </si>
  <si>
    <t>Sepän sälli/Savottapokeria</t>
  </si>
  <si>
    <t>R6244</t>
  </si>
  <si>
    <t>Viimeinen uni/Unta ja totta</t>
  </si>
  <si>
    <t>R6245</t>
  </si>
  <si>
    <t>Pohjolan tähtien alla/Sua suojaan aina</t>
  </si>
  <si>
    <t>R6246</t>
  </si>
  <si>
    <t>Saavu kaukolaiva/Pieni hilpeä laulu</t>
  </si>
  <si>
    <t>R6247</t>
  </si>
  <si>
    <t>Rantalaineita/Nyt kuljen yksin</t>
  </si>
  <si>
    <t>R6251</t>
  </si>
  <si>
    <t>Vilho ja Bertta/Kultainen sormus</t>
  </si>
  <si>
    <t>R6252</t>
  </si>
  <si>
    <t>Uutta ja vanhaa 9/Uutta ja vanhaa 10</t>
  </si>
  <si>
    <t>Louhivuori/Helismaa</t>
  </si>
  <si>
    <t>R6253</t>
  </si>
  <si>
    <t>Nuoruuden sävel/Vanha metsätie</t>
  </si>
  <si>
    <t>R6254</t>
  </si>
  <si>
    <t>Kulkijavanhus/Valan lemmestäin vannoit</t>
  </si>
  <si>
    <t>R6255</t>
  </si>
  <si>
    <t>Meksikon tumma kukka/Tähtösten tuikkiessa</t>
  </si>
  <si>
    <t>Forss</t>
  </si>
  <si>
    <t>R6256</t>
  </si>
  <si>
    <t>Sorsanmetsästys/Pojanpojan lättähattu</t>
  </si>
  <si>
    <t>R6264</t>
  </si>
  <si>
    <t>Kirje äidille/Nuori äiti</t>
  </si>
  <si>
    <t>R6266</t>
  </si>
  <si>
    <t>Uutta ja vanhaa11/Uutta ja vanhaa12</t>
  </si>
  <si>
    <t>SD5322</t>
  </si>
  <si>
    <t>Mambo kahdelle/Mr Mambo miss</t>
  </si>
  <si>
    <t>Ödner</t>
  </si>
  <si>
    <t>SD5327</t>
  </si>
  <si>
    <t>Keskiyön tango/Toukokuun unelma</t>
  </si>
  <si>
    <t>Eirto/Metro-tytöt</t>
  </si>
  <si>
    <t>Fazer</t>
  </si>
  <si>
    <t xml:space="preserve">Tähti </t>
  </si>
  <si>
    <t>Lähde: Scandian myyntikirjat</t>
  </si>
  <si>
    <t>Lähde: Olavi Virran levytukku myyntiraportit</t>
  </si>
  <si>
    <t>Lähde: Toivo Kärjen myyntiluvut</t>
  </si>
  <si>
    <t>Vanha riimu/Oi villiruusu</t>
  </si>
  <si>
    <t>La Cumparsita/Mustasukkaisuutta</t>
  </si>
  <si>
    <t>Kukkia Andeilta/Guapita</t>
  </si>
  <si>
    <t>Isoisän olkihattu/Ontuva Eriksson</t>
  </si>
  <si>
    <t>Kaksi ruusua/Mambo Italiano</t>
  </si>
  <si>
    <t>Lähde: Musiikkiviesti vuoden 1955 myyntiluvut</t>
  </si>
  <si>
    <t>Tango Desiree / Romanialainen kitara</t>
  </si>
  <si>
    <t>Preerian keltainen ruusu / Flamingo (harmony)</t>
  </si>
  <si>
    <t>Lullaby of Birdland / Saavuthan jälleen Roomaan</t>
  </si>
  <si>
    <t>Zambesi / Janne parka</t>
  </si>
  <si>
    <t>Tiikerihai / Niin rakastunut sinuun</t>
  </si>
  <si>
    <t>Kuningaskobra / Uinuvalla laguunilla</t>
  </si>
  <si>
    <t>Tie / Puukko Mackie</t>
  </si>
  <si>
    <t>Päivän työ / Mambo Bacan</t>
  </si>
  <si>
    <t>Kesällä kerran / Vieras paratiisissa</t>
  </si>
  <si>
    <t>Liekki / Assuncion</t>
  </si>
  <si>
    <t>Rakasta tai hylkää / Cha cha cha</t>
  </si>
  <si>
    <t>Illuision / Kerran viel</t>
  </si>
  <si>
    <t>Mustasukkaisuutta / La Cumparsita</t>
  </si>
  <si>
    <t>Estrelita  / Muisto</t>
  </si>
  <si>
    <t>Herdannnon salaisuus / Yksinäisyys</t>
  </si>
  <si>
    <t>La Paloma / Crysanteeri</t>
  </si>
  <si>
    <t>Rakkauden tie / Duu-Acka-Duu</t>
  </si>
  <si>
    <t>Lissabonin yössä / Tuntematon rakastettu</t>
  </si>
  <si>
    <t>Rock and roll valssi / Kun on arkipäivä harmain</t>
  </si>
  <si>
    <t>Sun kanssasi kahden / Mambo felicita</t>
  </si>
  <si>
    <t>Tango Poesie / Tango Bolero</t>
  </si>
  <si>
    <t>Virta/Harmony sisters</t>
  </si>
  <si>
    <t>Virta/Johansson</t>
  </si>
  <si>
    <t>Kun yö saapuu Pariisiin / Bimbo Mambo</t>
  </si>
  <si>
    <t>Virta/Harmony sisterts</t>
  </si>
  <si>
    <t>Virta/Ojonen</t>
  </si>
  <si>
    <t xml:space="preserve">Rakastun liian helposti / Vain sinä olet silmissäsi </t>
  </si>
  <si>
    <t>Virta/Harmony Sisters</t>
  </si>
  <si>
    <t>Oi Villiruusu / Skokiaan</t>
  </si>
  <si>
    <t>Virta/Kipparikvartetti</t>
  </si>
  <si>
    <t>Nosteleppa jalkojas/Tulethan tyttöni</t>
  </si>
  <si>
    <t>Virta/Saarnio</t>
  </si>
  <si>
    <t>Gilly gilly Ossenfeffer Katzenellen Bogen paras on/Vanhanaikaista rakkautta</t>
  </si>
  <si>
    <t>Virta/Lampila</t>
  </si>
  <si>
    <t>Preerian keltainen ruusu / Flamingo</t>
  </si>
  <si>
    <t>Ikivihreitä ralleja -jenkkoja/tangoja</t>
  </si>
  <si>
    <t>Malmsten E/Tähti/Tuomi</t>
  </si>
  <si>
    <t>Ikivihreitä ralleja -valsseja/fokseja</t>
  </si>
  <si>
    <t>Koski/tähti/Tuomi</t>
  </si>
  <si>
    <t>Paljon toivon/Rakkaus ei palaa</t>
  </si>
  <si>
    <t>Lampela</t>
  </si>
  <si>
    <t>Kasvot sumussa/Viisi villi ruusua</t>
  </si>
  <si>
    <t>Tähti (1956)</t>
  </si>
  <si>
    <t>Suklaasydän/Puukko-Mackie</t>
  </si>
  <si>
    <t>Koivunen</t>
  </si>
  <si>
    <t>Niin paljon kuuluu rakkauteen/Monakuuran kuu</t>
  </si>
  <si>
    <t>Laula kukko/Nukkumaan</t>
  </si>
  <si>
    <t>Syksyn laulu/Tie</t>
  </si>
  <si>
    <t>Finlandia/Kotimaani ompi Suomi</t>
  </si>
  <si>
    <t>YL</t>
  </si>
  <si>
    <t>Karjalan kunnailla/Tuutulaulu</t>
  </si>
  <si>
    <t>Janne Parka/Muistoja Melbournesta</t>
  </si>
  <si>
    <t>Rakkaus ja rattaat/Vahvojen poikien ralli</t>
  </si>
  <si>
    <t>Havajilainen lomapäivä/Päivänpaistetta Hawajilta</t>
  </si>
  <si>
    <t>Kuningaskobra/Manolan kuu</t>
  </si>
  <si>
    <t>Rakkaus/Untenmaa</t>
  </si>
  <si>
    <t>Tähti/Ditty dealers</t>
  </si>
  <si>
    <t>Mustat silmät/Sä kaunehin oot</t>
  </si>
  <si>
    <t>Koivunen (1956</t>
  </si>
  <si>
    <t>Tango-unelma/Joutsenen lähtö</t>
  </si>
  <si>
    <t>Pihlajanmaa</t>
  </si>
  <si>
    <t>Saarten laulu/Tiikerihai</t>
  </si>
  <si>
    <t>Kuningaskorbra/Rakkauskirje</t>
  </si>
  <si>
    <t>Vanhanaikaista rakkautta/St.Louis blues</t>
  </si>
  <si>
    <t>Dippermouth blues/Fidgety feet</t>
  </si>
  <si>
    <t>Fenno jazz band</t>
  </si>
  <si>
    <t>That's a dixie/Royal Garden blues</t>
  </si>
  <si>
    <t>Mamie ja miehet/Vanhat toverit</t>
  </si>
  <si>
    <t>Anoranza/Cornelita</t>
  </si>
  <si>
    <t>Kaunis pesijätär/Senuelo</t>
  </si>
  <si>
    <t>Sing song Sisters</t>
  </si>
  <si>
    <t>Balladi Olavinlinnasta/Aurinko tähdet ja kuu</t>
  </si>
  <si>
    <t>Esittäjät</t>
  </si>
  <si>
    <t>Myyntimäärä</t>
  </si>
  <si>
    <t>Artistin vuosimyynnit</t>
  </si>
  <si>
    <t>Metro-työt</t>
  </si>
  <si>
    <t>Artistin vuosimyynti</t>
  </si>
  <si>
    <t>Poika varjoisalta kujalta / Ikkunaprinssi</t>
  </si>
  <si>
    <t>Sateenkaaren tuolla puolen / Kempä tietäis sen</t>
  </si>
  <si>
    <t>Maruzella / Delfiinipoika</t>
  </si>
  <si>
    <t>Sen tuuli häivyttää / Ilta pienessä kaupungissa</t>
  </si>
  <si>
    <t>Karavaani / Väittä et sitä voi</t>
  </si>
  <si>
    <t>Suudelmatango / Hurmio</t>
  </si>
  <si>
    <t>Rakastunut nainen / Laura</t>
  </si>
  <si>
    <t>Mallorcan Pepita / Suukkonen aamuin</t>
  </si>
  <si>
    <t>Marianne / Banaanilastaajan laulu</t>
  </si>
  <si>
    <t>Sydämeni toivomus / Muistoja näin muodostuu</t>
  </si>
  <si>
    <t>Epätoivon tunnit / Setä Kalle Amerikasta</t>
  </si>
  <si>
    <t>Liian nuori Pariisiin / Miks tämän mulle teit</t>
  </si>
  <si>
    <t>Portugalin tuulispää / Lemmenpaula</t>
  </si>
  <si>
    <t>Romanesca / Öiset kitarat</t>
  </si>
  <si>
    <t>Tänään huomenna / Broadwayn rytmi</t>
  </si>
  <si>
    <t>Rakkauden muisto / Kaunein iltamme</t>
  </si>
  <si>
    <t>Lukittu Ovi / Uskollinen husaari</t>
  </si>
  <si>
    <t>Rum and Cola / Lännen tyttö</t>
  </si>
  <si>
    <t>Rakkautta ei se ollut / Soi viulu soi</t>
  </si>
  <si>
    <t>Syyskuun laulu / Niin sateinen on tie</t>
  </si>
  <si>
    <t>Gilly gilly Ossenfeffer Katzenellen Bogen paras on</t>
  </si>
  <si>
    <t>Palaa luokseni / La pinta, La Nina ja Santa Maria</t>
  </si>
  <si>
    <t>Rakastun liian helposti / Vain sinä olet silmissäsi</t>
  </si>
  <si>
    <t xml:space="preserve">Kun yö saapuu Pariisiin / Bimbo Mambo </t>
  </si>
  <si>
    <t>Auringon noustessa/Kevät on tullut</t>
  </si>
  <si>
    <t>Sirkkojen sinfonia/Salzburgin kukkia</t>
  </si>
  <si>
    <t>Hawaiian rock/Aloha Oe</t>
  </si>
  <si>
    <t>Merimies Malmsten 1/2</t>
  </si>
  <si>
    <t>Kuiskaten/Samum</t>
  </si>
  <si>
    <t>Kesälesken blues/Iltaloma Suezilla</t>
  </si>
  <si>
    <t>Siboney/Soi viulu soi</t>
  </si>
  <si>
    <t>Pieni sana vain/Buona sera</t>
  </si>
  <si>
    <t>Hilpeä paimenhuilu/Kotiin kun saapuisin illoin</t>
  </si>
  <si>
    <t>Ikkunaprinsessa/Trumpetin tanssiinkutsu</t>
  </si>
  <si>
    <t>Suosittuja iskelmiä -valssit/foksit</t>
  </si>
  <si>
    <t>Salo</t>
  </si>
  <si>
    <t>Suosittuja iskelmiä -tangot/baionit</t>
  </si>
  <si>
    <t>Leikivä kuu/Länteenpäin vaunut</t>
  </si>
  <si>
    <t>Kyllikki/Metsäkukkia</t>
  </si>
  <si>
    <t>Säkkijärven polkka/Isoisän polkkaketju</t>
  </si>
  <si>
    <t>Poika varjoisalta kujalta/Jim, Jouni ja Joonas</t>
  </si>
  <si>
    <t>Sing song Sisters (4.7.57)</t>
  </si>
  <si>
    <t>Pieni punainen mökki/Musta-Pekka</t>
  </si>
  <si>
    <t>Tanssiaisten jälkeen/Valssi menneiltä ajoilta</t>
  </si>
  <si>
    <t>Maruzella/Delfiinipoika</t>
  </si>
  <si>
    <t>Karpiomaa (26.8.57)</t>
  </si>
  <si>
    <t>Ilta Santa Cruzissa/Rakkauskirjeitä hiekalla</t>
  </si>
  <si>
    <t>Kipparikvartetti tangokimara 1/2</t>
  </si>
  <si>
    <t>Enkelinkellot/Nisse-polkka</t>
  </si>
  <si>
    <t>Kipparikvartetti tangokimara 3/4</t>
  </si>
  <si>
    <t>Valkea joulu/Kulkuset</t>
  </si>
  <si>
    <t>Tähti/Koivunen</t>
  </si>
  <si>
    <t>Kolme pientä possua/Kippari-Kalle</t>
  </si>
  <si>
    <t>Tupa Kanadassa/Kuutamossa sulle laulan</t>
  </si>
  <si>
    <t>R6265</t>
  </si>
  <si>
    <t>Metsäkukkia/Salpausselän jenkka</t>
  </si>
  <si>
    <t>R6284</t>
  </si>
  <si>
    <t>Lapin tumma kukka/Yhden yön unelma</t>
  </si>
  <si>
    <t>Kaartinen</t>
  </si>
  <si>
    <t>R6285</t>
  </si>
  <si>
    <t>Helmi ja Kalle/Maailman Matti</t>
  </si>
  <si>
    <t>R6286</t>
  </si>
  <si>
    <t>Uutta ja vanhaa13/Uutta ja vanhaa14</t>
  </si>
  <si>
    <t>R6289</t>
  </si>
  <si>
    <t>Monika, Monika/Surullinen ilta</t>
  </si>
  <si>
    <t>R6292</t>
  </si>
  <si>
    <t>Uutta ja vanhaa 15/Uutta ja vanhaa16</t>
  </si>
  <si>
    <t>SD5330</t>
  </si>
  <si>
    <t>Suo anteeksi/Onenn tähti</t>
  </si>
  <si>
    <t>SD5335</t>
  </si>
  <si>
    <t>Vielä kerran/Muistatko sen</t>
  </si>
  <si>
    <t>SD5348</t>
  </si>
  <si>
    <t>Ritenuto/Ei tällä kertaa</t>
  </si>
  <si>
    <t>SD5362</t>
  </si>
  <si>
    <t>Herdannon salaisuus/Sininen hetki</t>
  </si>
  <si>
    <t>SD5368</t>
  </si>
  <si>
    <t>Tonavan allot/Sydän ja kukka</t>
  </si>
  <si>
    <t>SD5369</t>
  </si>
  <si>
    <t>Liian paljon rahaa/Tavaan tähdet tuikkivat</t>
  </si>
  <si>
    <t>Eskola</t>
  </si>
  <si>
    <t>SD5370</t>
  </si>
  <si>
    <t>Suezista etelään/Uska dara</t>
  </si>
  <si>
    <t>Kekkonen</t>
  </si>
  <si>
    <t>SD5375</t>
  </si>
  <si>
    <t>Tonttu katsoo ikkunasta/Joulun sävel</t>
  </si>
  <si>
    <t>Kekkonen/Metro-tytöt</t>
  </si>
  <si>
    <t>R6293</t>
  </si>
  <si>
    <t>Vain pieni nainen/Kerran saapuu yö</t>
  </si>
  <si>
    <t>R6297</t>
  </si>
  <si>
    <t>Uutta ja vanhaa17/Uutta ja vanhaa 18</t>
  </si>
  <si>
    <t>R6298</t>
  </si>
  <si>
    <t>Uutta ja vanhaa 19/Uutta ja vanhaa20</t>
  </si>
  <si>
    <t>R6300</t>
  </si>
  <si>
    <t>Muistojen maa/Valamon vanhat kellot</t>
  </si>
  <si>
    <t>R6302</t>
  </si>
  <si>
    <t>Neliapila/Yksinäinen tähti</t>
  </si>
  <si>
    <t>R6301</t>
  </si>
  <si>
    <t>Uutta ja vanhaa21/Uutta ja vanhaa22</t>
  </si>
  <si>
    <t>R6304</t>
  </si>
  <si>
    <t>Toiveunelmia/Kadonnut onni</t>
  </si>
  <si>
    <t>R6305</t>
  </si>
  <si>
    <t>Onnen maa/Yön tyttö</t>
  </si>
  <si>
    <t>R6309</t>
  </si>
  <si>
    <t>Ei kukaan kaipaa/Hyväily</t>
  </si>
  <si>
    <t>R6310</t>
  </si>
  <si>
    <t>Ilta kellot/Ei milloinkaan</t>
  </si>
  <si>
    <t>R6311</t>
  </si>
  <si>
    <t>Vain tavallinen tango/Mustalaistango</t>
  </si>
  <si>
    <t>R6312</t>
  </si>
  <si>
    <t>Orpopojan valssi/Kulkurin valssi</t>
  </si>
  <si>
    <t>Sahurit</t>
  </si>
  <si>
    <t>R6314</t>
  </si>
  <si>
    <t>Lauantai-illan tyttö/Oma apu-paras apu</t>
  </si>
  <si>
    <t>Eskola/Uitto</t>
  </si>
  <si>
    <t>R6320</t>
  </si>
  <si>
    <t>Uutta ja vanhaa25/Uutta ja vanhaa26</t>
  </si>
  <si>
    <t>R6321</t>
  </si>
  <si>
    <t>Joulun uutta ja vanhaa/Joulun uutta ja vanhaa2</t>
  </si>
  <si>
    <t>Kekkonen/Eirto</t>
  </si>
  <si>
    <t>SD5364</t>
  </si>
  <si>
    <t>Marguerita/Ranskalaista</t>
  </si>
  <si>
    <t>R6315</t>
  </si>
  <si>
    <t>Uutta ja vanhaa23/Uutta ja vanhaa24</t>
  </si>
  <si>
    <t>Kuusela/Pyykkö</t>
  </si>
  <si>
    <t>R6325</t>
  </si>
  <si>
    <t>Sekajunan matkassa/</t>
  </si>
  <si>
    <t>Kuusela</t>
  </si>
  <si>
    <t>R6327</t>
  </si>
  <si>
    <t>Koivu/Kaiho</t>
  </si>
  <si>
    <t>R6328</t>
  </si>
  <si>
    <t>Milloin saavut Yyteriin/Rakkauden hauta</t>
  </si>
  <si>
    <t>R6330</t>
  </si>
  <si>
    <t>Laatokan aallot/Vineton kellot</t>
  </si>
  <si>
    <t>R6331</t>
  </si>
  <si>
    <t>Sydänsuru/Tango suviyössä soi</t>
  </si>
  <si>
    <t>R6332</t>
  </si>
  <si>
    <t>Kyyneleitä/Ilta kun saa</t>
  </si>
  <si>
    <t>Simuna</t>
  </si>
  <si>
    <t>R6334</t>
  </si>
  <si>
    <t>Uutta ja vanhaa27/Uutta ja vanhaa28</t>
  </si>
  <si>
    <t>Rautavaara/Helismaa</t>
  </si>
  <si>
    <t>R6335</t>
  </si>
  <si>
    <t>Uutta ja vanhaa31/Uutta ja vanhaa32</t>
  </si>
  <si>
    <t>R6336</t>
  </si>
  <si>
    <t>Luostarin kellot soivat/Saimaan helmi</t>
  </si>
  <si>
    <t>R6339</t>
  </si>
  <si>
    <t>Kalastajatytön laulu/Kohtalonkukka</t>
  </si>
  <si>
    <t>R6340</t>
  </si>
  <si>
    <t>Ukulele soi/Ilta tummuu Hawaijilla</t>
  </si>
  <si>
    <t>Siponius</t>
  </si>
  <si>
    <t>SD5381</t>
  </si>
  <si>
    <t>Ruusutyttö/Muisto Italiasta</t>
  </si>
  <si>
    <t>Eskola/Rautaava</t>
  </si>
  <si>
    <t>SD5389</t>
  </si>
  <si>
    <t>Toivomuslähde/Tango kahdelle</t>
  </si>
  <si>
    <t>SD5390</t>
  </si>
  <si>
    <t>Tyttö rantatieltä/Pikku-Liisa</t>
  </si>
  <si>
    <t>SD5396</t>
  </si>
  <si>
    <t>Pyramiidin varjossa/Kolmas mies</t>
  </si>
  <si>
    <t>SD5397</t>
  </si>
  <si>
    <t>Sakura no hara/Desiderio</t>
  </si>
  <si>
    <t>SD5398</t>
  </si>
  <si>
    <t>Kuutamotango/Hiekkaa</t>
  </si>
  <si>
    <t>Lyytinen</t>
  </si>
  <si>
    <t>SD5409</t>
  </si>
  <si>
    <t>Taikalamppu/100 yötä</t>
  </si>
  <si>
    <t>R6346</t>
  </si>
  <si>
    <t>Alla venäläisen kuun/Hyljätyn sävel</t>
  </si>
  <si>
    <t>R6348</t>
  </si>
  <si>
    <t>Tiikerin metsästys/Älkää ampuko pianistia</t>
  </si>
  <si>
    <t>Helismaa/Tiilikainen</t>
  </si>
  <si>
    <t>Myynti</t>
  </si>
  <si>
    <t>Huom! Virran levytukku luvut 31.8.1957 asti, loppuvuosi puuttuu</t>
  </si>
  <si>
    <t>Artisti</t>
  </si>
  <si>
    <t>Myynnit</t>
  </si>
  <si>
    <t>1955-1957 myynniy, huom! Virralta puuttuu levytukun myynnit 1.9.1957 eteenpäin</t>
  </si>
  <si>
    <t>Väre</t>
  </si>
  <si>
    <t>Jurva</t>
  </si>
  <si>
    <t>Mustat silmät/Kyyneleitä</t>
  </si>
  <si>
    <t>O sole mio/Päivästä päivään</t>
  </si>
  <si>
    <t>Kaksi kitaraa/Viivähdä hetkinen</t>
  </si>
  <si>
    <t>Parooni ja jätkä/Varmuuden vuoksi</t>
  </si>
  <si>
    <t>Lehtinen</t>
  </si>
  <si>
    <t>Unhoita menneet/Vangin laulu</t>
  </si>
  <si>
    <t>Pohjalainen polkka/Kahvikulta</t>
  </si>
  <si>
    <t>Kohtalo kutoo/Unettomia öitä</t>
  </si>
  <si>
    <t>Älä selitä/Omituiset olymppilaiset</t>
  </si>
  <si>
    <t>Etsin ystävää, joka ymmärtää/Hetken lapsi</t>
  </si>
  <si>
    <t>Lemmenjenkka/Yksinäinen kulkija</t>
  </si>
  <si>
    <t>Tänä iltana/Karjatyttö</t>
  </si>
  <si>
    <t>Päiväkorennon satu/Silkki saara</t>
  </si>
  <si>
    <t>Kulta nukkuu/Uni valkea</t>
  </si>
  <si>
    <t>Onnesta osaton/Kellon alla</t>
  </si>
  <si>
    <t>Iltatukkikämpällä/Reilun pojan ralli</t>
  </si>
  <si>
    <t>Hulivili-Hilkka/Heijallerii</t>
  </si>
  <si>
    <t>Nauravat silmät/Syrjäinen polku</t>
  </si>
  <si>
    <t>Käki ja pöllö/Rikkaat ja köyhät</t>
  </si>
  <si>
    <t>Yö nuotiolla/Kulkurin kengät</t>
  </si>
  <si>
    <t>Kuu tietää sen/Tuulitunturin tyttö</t>
  </si>
  <si>
    <t>Aika Uuno/Tarkkalan Tarja</t>
  </si>
  <si>
    <t>Atele ja Herpertti/Yrjänä ja Marjatta</t>
  </si>
  <si>
    <t>Kevätlunta/Tumma tie</t>
  </si>
  <si>
    <t>Raviralli/Raviradan tyttö</t>
  </si>
  <si>
    <t>Viimeinen lantti/Savotan laiskin jätkä</t>
  </si>
  <si>
    <t>Lempi se on, joka sytkyttää/Talolla tavataan</t>
  </si>
  <si>
    <t>Olympiaralli/Matti ja Maija olympialaisissa</t>
  </si>
  <si>
    <t>Ohikulkija vain/Pihalaulaja</t>
  </si>
  <si>
    <t>Kotiseuden polkka/Korpijenkka</t>
  </si>
  <si>
    <t>Tuo toinen/Pieni satu vain</t>
  </si>
  <si>
    <t>Laulaja ystävä/Kudon pientä sukkaa</t>
  </si>
  <si>
    <t>Virta/Hramowa</t>
  </si>
  <si>
    <t>Sunnuntainlapsi/Olet kuin kukka</t>
  </si>
  <si>
    <t>Sinä/Me kaksi</t>
  </si>
  <si>
    <t>Kavilo</t>
  </si>
  <si>
    <t>Aamunkoi/Pieni kukkaistyttö</t>
  </si>
  <si>
    <t>Vieraissa vaeltaja/Sinä luuletko ystävä</t>
  </si>
  <si>
    <t>Öistä kuisketta/Kaikki virtaa</t>
  </si>
  <si>
    <t>Vuosimyynti</t>
  </si>
  <si>
    <t>Paul &amp; Ford</t>
  </si>
  <si>
    <t>Vay con dios/Johnny</t>
  </si>
  <si>
    <t>Istambul/Lemmi mua</t>
  </si>
  <si>
    <t>Italiassa, Italiassa/Ota sydämeni</t>
  </si>
  <si>
    <t>Ros and his orkestra</t>
  </si>
  <si>
    <t>Istambul/Blowin' wind</t>
  </si>
  <si>
    <t>Egon/Villi sorsa</t>
  </si>
  <si>
    <t>Silver Star</t>
  </si>
  <si>
    <t>Jouluyö juhlayö/Sylvian joululaulu</t>
  </si>
  <si>
    <t>Solja/Virta</t>
  </si>
  <si>
    <t>Unten mailla/Mandolino mandolino</t>
  </si>
  <si>
    <t>Sininen huvimaja/Tirolin maas jos ruusun saan</t>
  </si>
  <si>
    <t>Baxter and his orkestra</t>
  </si>
  <si>
    <t>April in Portugal/Suddently</t>
  </si>
  <si>
    <t>Vain merimies voi tietää/Tuo aika toukokuun</t>
  </si>
  <si>
    <t>Kultaisen trumpetin laulu/Poinciana</t>
  </si>
  <si>
    <t>Koskela</t>
  </si>
  <si>
    <t>On syömmesi jäätä/Jäähyväiset</t>
  </si>
  <si>
    <t>Mustasukkainen katse/Köyhyydestä rikkauteen</t>
  </si>
  <si>
    <t>Virta/Vinkka</t>
  </si>
  <si>
    <t>Punaruusut, punahuulet, punaviili/Sun häitäsi tanssitaan</t>
  </si>
  <si>
    <t>Mieskuoro</t>
  </si>
  <si>
    <t>Finlandia hymni/Sydämeni laulu</t>
  </si>
  <si>
    <t>Tamara</t>
  </si>
  <si>
    <t>Jos luulet mua kaipaavan/Kuulut mulle vain</t>
  </si>
  <si>
    <t>Myynnit yhteensä</t>
  </si>
  <si>
    <t>Hramowa/Tamara</t>
  </si>
  <si>
    <t>Pikku-Tapani</t>
  </si>
  <si>
    <t>Solja</t>
  </si>
  <si>
    <t xml:space="preserve">Loven </t>
  </si>
  <si>
    <t>Vinkka</t>
  </si>
  <si>
    <t>Kotiranta</t>
  </si>
  <si>
    <t>Reinikainen</t>
  </si>
  <si>
    <t>Ora</t>
  </si>
  <si>
    <t>Rallikvartetti</t>
  </si>
  <si>
    <t>Tulisuudelma/Ennen kuolemaa</t>
  </si>
  <si>
    <t>Hopeahääpäivänä/Sydämeni ääni</t>
  </si>
  <si>
    <t>Jos luule mua sua kaipaavan/Kuulut mulle vain</t>
  </si>
  <si>
    <t>Egon/Villisorsa</t>
  </si>
  <si>
    <t>Kärki/Wager</t>
  </si>
  <si>
    <t>Pariisin taivaan alla/Rakkahin</t>
  </si>
  <si>
    <t>Missä oot rakkahin/Sua vailla</t>
  </si>
  <si>
    <t>Kulkurin iltatähti/Kievarin Kirsi</t>
  </si>
  <si>
    <t>Minä ja mandolini/Kulkurin viimeinen näky</t>
  </si>
  <si>
    <t>Yöperhonen/On aivan sama</t>
  </si>
  <si>
    <t>Louhivuori/Pakarinen</t>
  </si>
  <si>
    <t>Virta/Tamara</t>
  </si>
  <si>
    <t>Pakarinen/Helismaa</t>
  </si>
  <si>
    <t>Virta/</t>
  </si>
  <si>
    <t>Virta/Marianne</t>
  </si>
  <si>
    <t>Tähti syysyössä/Kaunis Veers</t>
  </si>
  <si>
    <t>Helismaan/Käyhkö</t>
  </si>
  <si>
    <t>Myynti yht</t>
  </si>
  <si>
    <t>Wager</t>
  </si>
  <si>
    <t>Marianne</t>
  </si>
  <si>
    <t>Lähde: Musiikkiviesti vuoden 1953 myyntiluvut</t>
  </si>
  <si>
    <t>Odotin pitkän illan/Taikayö</t>
  </si>
  <si>
    <t>Tamara/Käyhkö</t>
  </si>
  <si>
    <t>Uutta ja vanhaa 3/4</t>
  </si>
  <si>
    <t>Käyhkö/Pakarinen</t>
  </si>
  <si>
    <t>Kaksi vanhaa tukkijätkää/Mouka tuuri</t>
  </si>
  <si>
    <t>Uutta ja vanhaa 1/Impi ihanne tyttöni</t>
  </si>
  <si>
    <t>Alfonso/Tuntematon taival</t>
  </si>
  <si>
    <t>Louhivuori/Virta</t>
  </si>
  <si>
    <t>Mustalainen/En pyydä sinulta anteeksi</t>
  </si>
  <si>
    <t>Lähde: Musiikkiviesti vuoden 1954 myyntiluvut (muusiikkiviesti 1/1955)</t>
  </si>
  <si>
    <t>Minka/Sävel rakkauden</t>
  </si>
  <si>
    <t>Lazzarella/Etkö vois alkaa uudelleen</t>
  </si>
  <si>
    <t>Kinnunen</t>
  </si>
  <si>
    <t>SK 3000</t>
  </si>
  <si>
    <t>SK3006</t>
  </si>
  <si>
    <t>Tummia ruusuja/Muistojen virta</t>
  </si>
  <si>
    <t>Afrikan tähti/Maria Dolores</t>
  </si>
  <si>
    <t>Mamma, mies tuijottaa minua/Hawaijilainen sotalaulu</t>
  </si>
  <si>
    <t>Budabestin yössä/Luna Lunera</t>
  </si>
  <si>
    <t>Sylvian joululaulu/Heinillä härkien kaukalon</t>
  </si>
  <si>
    <t>Minnetonkan laineiden laulu/Kaarina ja kuningas</t>
  </si>
  <si>
    <t>Kasakkapartio/Oi Romeo</t>
  </si>
  <si>
    <t>Valkoisia sireenejä/Olet kohtaloni</t>
  </si>
  <si>
    <t>Buona sera/Aito Italiano</t>
  </si>
  <si>
    <t>Vanha merimies/Kalle Kekkonen</t>
  </si>
  <si>
    <t>Taivaan sinessä/Rakkauden jos saisinkaan</t>
  </si>
  <si>
    <t>Venetsian karnevaalit/Soitto saapuu kaunpunkiin</t>
  </si>
  <si>
    <t>Capri/Alla tähdenlennon</t>
  </si>
  <si>
    <t>Viidakon rummut/Tiedän</t>
  </si>
  <si>
    <t>Lumikuva/Kaunis on luoksesi kaipuu</t>
  </si>
  <si>
    <t>Kaunis gigolo/Ensi kerran</t>
  </si>
  <si>
    <t>Kellä kulta, sillä onni/Pieni sininen mies</t>
  </si>
  <si>
    <t>Karpiomaa</t>
  </si>
  <si>
    <t>Virtanen/Kinnunen</t>
  </si>
  <si>
    <t>Virtanen</t>
  </si>
  <si>
    <t>Virtanen/Tähti</t>
  </si>
  <si>
    <t>Muurari/Emma (51/54)</t>
  </si>
  <si>
    <t>Vanhan merimiehen kapakassa/Turun surusilmä (51/52)</t>
  </si>
  <si>
    <t>Kipparikvartetti/Lavi</t>
  </si>
  <si>
    <t>Rio Granden merirosvot/Pohjolan yö (52)</t>
  </si>
  <si>
    <t>Uinuvalla laguunilla/Tonavan aallot (50)</t>
  </si>
  <si>
    <t>Ojonen</t>
  </si>
  <si>
    <t>Domino/Kuolleet lehdet</t>
  </si>
  <si>
    <t>Lazzarella/Etkö voisi alkaa uudelleen</t>
  </si>
  <si>
    <t>Illalla illalla/Sylissäs sun</t>
  </si>
  <si>
    <t>Afrikan tähti/Yllin kyllin</t>
  </si>
  <si>
    <t>Pekka Lipposen jenkka/Honi kaua wiki wiki</t>
  </si>
  <si>
    <t>Vanha mustalainen/Maria Dolores</t>
  </si>
  <si>
    <t>Hand/Maliziuella</t>
  </si>
  <si>
    <t>Nukkuos rakkain/Tango notturno</t>
  </si>
  <si>
    <t>Unissakävelijä/Lannevannelaulu</t>
  </si>
  <si>
    <t>R6354</t>
  </si>
  <si>
    <t>Rattaanpyörä/Unohtumaton ilta</t>
  </si>
  <si>
    <t>Rinne</t>
  </si>
  <si>
    <t>R6355</t>
  </si>
  <si>
    <t>Venäläinen tango/Apashitango</t>
  </si>
  <si>
    <t>R6356</t>
  </si>
  <si>
    <t>Alla tropiikin taivaan/Ilta nuotiolla</t>
  </si>
  <si>
    <t>R6362</t>
  </si>
  <si>
    <t>Illan tullen/Tähdet pustalla</t>
  </si>
  <si>
    <t>Pellinen</t>
  </si>
  <si>
    <t>R6367</t>
  </si>
  <si>
    <t>Kaukokaipuu/Kohtaus kujalla</t>
  </si>
  <si>
    <t>R6368</t>
  </si>
  <si>
    <t>Villiviini/Vain pieni huokaus</t>
  </si>
  <si>
    <t>Förars</t>
  </si>
  <si>
    <t>SD5415</t>
  </si>
  <si>
    <t>Tulivuori/Etelän risti</t>
  </si>
  <si>
    <t>SD5420</t>
  </si>
  <si>
    <t>Se ilta oli eilen/Olen luonasi onnellinen</t>
  </si>
  <si>
    <t>SD5423</t>
  </si>
  <si>
    <t>Poikaystäväni/Tesoro mio</t>
  </si>
  <si>
    <t>Wesander</t>
  </si>
  <si>
    <t>SD5424</t>
  </si>
  <si>
    <t>Onni, jonka annoit pois/Ota minut luoksesi</t>
  </si>
  <si>
    <t>SD5440</t>
  </si>
  <si>
    <t>Varjot kuutamossa/Pyydän anteeksi</t>
  </si>
  <si>
    <t>SD5444</t>
  </si>
  <si>
    <t>Kaksi kitaraa/Volgan laitturit</t>
  </si>
  <si>
    <t>SD5445</t>
  </si>
  <si>
    <t>Pienen pieni serenadi/Serpentina</t>
  </si>
  <si>
    <t>SD5449</t>
  </si>
  <si>
    <t>Tango sinun kanssasi/Kaukainen kuin kuu</t>
  </si>
  <si>
    <t>SD5450</t>
  </si>
  <si>
    <t>Vain me kaksi/Näin kai määrätty lie</t>
  </si>
  <si>
    <t>Hula hula hoop/Lannevanne laulu</t>
  </si>
  <si>
    <t>SD5453</t>
  </si>
  <si>
    <t>Maliziusella/Muistatko minua milloin</t>
  </si>
  <si>
    <t>Grön</t>
  </si>
  <si>
    <t>SD5456</t>
  </si>
  <si>
    <t>Odotan sinua Nina/Ajomies</t>
  </si>
  <si>
    <t>R6370</t>
  </si>
  <si>
    <t>Uutta ja vanhaa29/Uutta ja vanhaa30</t>
  </si>
  <si>
    <t>Myynti total</t>
  </si>
  <si>
    <t>Sing song sisters</t>
  </si>
  <si>
    <t>Lavi</t>
  </si>
  <si>
    <t>Kokonaismyynti, jotka raportissa</t>
  </si>
  <si>
    <t>T4257</t>
  </si>
  <si>
    <t>T4235</t>
  </si>
  <si>
    <t>KS247</t>
  </si>
  <si>
    <t>KS238</t>
  </si>
  <si>
    <t>KS256</t>
  </si>
  <si>
    <t>KS229</t>
  </si>
  <si>
    <t>KS246</t>
  </si>
  <si>
    <t>KS248</t>
  </si>
  <si>
    <t>T4233</t>
  </si>
  <si>
    <t>T4263</t>
  </si>
  <si>
    <t>T4240</t>
  </si>
  <si>
    <t>T4241</t>
  </si>
  <si>
    <t>KS242</t>
  </si>
  <si>
    <t>T4210</t>
  </si>
  <si>
    <t>KS268</t>
  </si>
  <si>
    <t>KS258</t>
  </si>
  <si>
    <t>T4329</t>
  </si>
  <si>
    <t>KS278</t>
  </si>
  <si>
    <t>T4273</t>
  </si>
  <si>
    <t>KS273</t>
  </si>
  <si>
    <t>T4300</t>
  </si>
  <si>
    <t>T4334</t>
  </si>
  <si>
    <t>KS287</t>
  </si>
  <si>
    <t>KS298</t>
  </si>
  <si>
    <t>SK3000</t>
  </si>
  <si>
    <t>KS301</t>
  </si>
  <si>
    <t>KS303</t>
  </si>
  <si>
    <t>KS297</t>
  </si>
  <si>
    <t>SK3007</t>
  </si>
  <si>
    <t xml:space="preserve">Koivunen </t>
  </si>
  <si>
    <t>Kasvot sumussa/Viisi villiruusua</t>
  </si>
  <si>
    <t>Sylvian joululaulu/Jouluyö juhlayö</t>
  </si>
  <si>
    <t>Oliviien kukkiessa/Mustalaisleirissä</t>
  </si>
  <si>
    <t>Polkkasikermä/Oi hiljaisuus</t>
  </si>
  <si>
    <t>Jouluyö, juhlayö/Joulun kellot</t>
  </si>
  <si>
    <t>Kulkuset/Silmäsi ovat kuin tähdet</t>
  </si>
  <si>
    <t>Kankkusen kekkerit/Vesivehmaan jenkka</t>
  </si>
  <si>
    <t>Kielon jäähyväiset/Arholmavalssi</t>
  </si>
  <si>
    <t>Kutituspolkka/Polkkakimara</t>
  </si>
  <si>
    <t>Tukkipojan polkka/Jenkkakimara</t>
  </si>
  <si>
    <t>Merellä/Ristilukki</t>
  </si>
  <si>
    <t>Kultainen nuoruus/Äidille laulan mä vain</t>
  </si>
  <si>
    <t>Joululaulu/Joululaulu pikku Tuulalle</t>
  </si>
  <si>
    <t>Suvipäivä/Mandshurian kukkuloilla</t>
  </si>
  <si>
    <t>Hölmölän häät/Severi Suhosen jenkka</t>
  </si>
  <si>
    <t>Kesäpäivä Kangasalla/Honkain keskellä</t>
  </si>
  <si>
    <t>Lokki/Syksyn ajatuksia</t>
  </si>
  <si>
    <t>Motti-Matti/Savotta-jenkka</t>
  </si>
  <si>
    <t>Stilla natt/Sylvias julvisa</t>
  </si>
  <si>
    <t>Tiernapojat I/II</t>
  </si>
  <si>
    <t>Mä odotan/Päivänsäde ja menninkäinen</t>
  </si>
  <si>
    <t>Mun kanteleeni kauniimmin/Ammulla varhain</t>
  </si>
  <si>
    <t>Marjaana/Savitaipaleen polkka jne.</t>
  </si>
  <si>
    <t>Pas d'Espagne/Krakuwiak</t>
  </si>
  <si>
    <t>Annan ja Pentin laulu/Vaarin saunassa</t>
  </si>
  <si>
    <t>Reppurin laulu/Syystunnelma</t>
  </si>
  <si>
    <t>Meksikon pikajuna/Järjestys torpaan</t>
  </si>
  <si>
    <t>Neekerin kehtolaulu/Juopon laulu</t>
  </si>
  <si>
    <t>Hulda ja Jalmari/Valssi mollissa</t>
  </si>
  <si>
    <t>Pois meni merehen/Kirkkokäynti</t>
  </si>
  <si>
    <t>En latmansmelodi/Nattlig madonna</t>
  </si>
  <si>
    <t>Pas de quate/Mignon</t>
  </si>
  <si>
    <t>Vanha musta Joe/Vanha kotini Kentukyssa</t>
  </si>
  <si>
    <t>Harakka/Varis varkaissa</t>
  </si>
  <si>
    <t>Sano, sano…/Aallotr ja meripoika</t>
  </si>
  <si>
    <t>Fridolins sårskap/Modersmålest sång</t>
  </si>
  <si>
    <t>Turkkilainen marssi/Clair de luna</t>
  </si>
  <si>
    <t>Böömiläinen polkka/Aamutuuli</t>
  </si>
  <si>
    <t>Silver Stars</t>
  </si>
  <si>
    <t>Huuskonen</t>
  </si>
  <si>
    <t>Katajavuori/Metro-tytöt</t>
  </si>
  <si>
    <t>Theel/Väre</t>
  </si>
  <si>
    <t>Remer ja pirteät pelimannit</t>
  </si>
  <si>
    <t>Pihlajanmaa/Pakarinen</t>
  </si>
  <si>
    <t>Pihlajanmaa/Viljanen</t>
  </si>
  <si>
    <t>Ara</t>
  </si>
  <si>
    <t>Solistiskuoro</t>
  </si>
  <si>
    <t>Töölön laulupojat</t>
  </si>
  <si>
    <t>Katajavuori U</t>
  </si>
  <si>
    <t>Pokela</t>
  </si>
  <si>
    <t>Solistiseitsikko Otava</t>
  </si>
  <si>
    <t>Akademinska Sångföreningen</t>
  </si>
  <si>
    <t>Bergroth</t>
  </si>
  <si>
    <t>Kuusela A/Hilario</t>
  </si>
  <si>
    <t>Suomekanttorikuoro</t>
  </si>
  <si>
    <t>Cantories Minores</t>
  </si>
  <si>
    <t>Tiusanen</t>
  </si>
  <si>
    <t>Pihlajanmaa/Tiusanen</t>
  </si>
  <si>
    <t>Käkelä</t>
  </si>
  <si>
    <t>Minamahal kita/Be mine</t>
  </si>
  <si>
    <t>Päivän tyköön pois kulkee/Rakkahin Jeesus</t>
  </si>
  <si>
    <t>Valssirunoelma/Atomipolkka</t>
  </si>
  <si>
    <t>Huvittelevat hanurit/Ihanat päivät</t>
  </si>
  <si>
    <t>Karjalan kunnailla/Kotimaani ompi Suomi</t>
  </si>
  <si>
    <t>Pietron paluu/Naurava hanuri</t>
  </si>
  <si>
    <t>Ruotsalais-Italialainen masurkka/Wien on aina Wien</t>
  </si>
  <si>
    <t>Elämää Suomalaismetsissä/Elämää juoksuhaudoissa</t>
  </si>
  <si>
    <t>Tule omakseni/Minä rakastan sinua</t>
  </si>
  <si>
    <t>Laps' Suomen/Sotilaspoika</t>
  </si>
  <si>
    <t>Remer ja Pirteät Pelimannit</t>
  </si>
  <si>
    <t>Solistikuoro</t>
  </si>
  <si>
    <t>Suomenkanttorikuoro</t>
  </si>
  <si>
    <t>Cantoris Minore</t>
  </si>
  <si>
    <t>Töölönlaulupojat</t>
  </si>
  <si>
    <t>Keinu kanssani/Venetzuela</t>
  </si>
  <si>
    <t>Vanhuksen ystävä/Onni kaikkialla</t>
  </si>
  <si>
    <t>Odette/Tulikärpänen</t>
  </si>
  <si>
    <t>Tiusanen/Viljanen</t>
  </si>
  <si>
    <t>Suvinen marssi/Romanialainen kitara</t>
  </si>
  <si>
    <t>Saarnio</t>
  </si>
  <si>
    <t>Anderssonin polkka/Pitkäkosken jenkka</t>
  </si>
  <si>
    <t>Syysunelmia/Eron kyyneleet</t>
  </si>
  <si>
    <t>Harmony-Sisters</t>
  </si>
  <si>
    <t>Kodin kynttilät/Tango Venezia</t>
  </si>
  <si>
    <t>Juselius</t>
  </si>
  <si>
    <t>Eläköön Heidecksburg/Iloinen pikadori</t>
  </si>
  <si>
    <t>Tiusanen/Juselius</t>
  </si>
  <si>
    <t>Kivikin polkka/Aittakylän polkka</t>
  </si>
  <si>
    <t>Mandalayn tiellä/Kullan luo</t>
  </si>
  <si>
    <t>Viljanen/Salo</t>
  </si>
  <si>
    <t>Ankkurit ylös/El capitan</t>
  </si>
  <si>
    <t>Lintujen ääniä I/II</t>
  </si>
  <si>
    <t>Radiokuoro</t>
  </si>
  <si>
    <t>Maa on niin kaunis/En etsi valtaa loistoa</t>
  </si>
  <si>
    <t>Kuusoja</t>
  </si>
  <si>
    <t>Oi Jumala/Ystävä sä lapsien</t>
  </si>
  <si>
    <t>Malmsten G</t>
  </si>
  <si>
    <t>Lampenius</t>
  </si>
  <si>
    <t>Lönqvist</t>
  </si>
  <si>
    <t>Kuusi</t>
  </si>
  <si>
    <t>Scandia ork/all star</t>
  </si>
  <si>
    <t>Hilkka-Tellervo</t>
  </si>
  <si>
    <t>Hyle</t>
  </si>
  <si>
    <t>Malmsten E</t>
  </si>
  <si>
    <t>Vanhoja venäläisiä valsseja</t>
  </si>
  <si>
    <t>Uinuvalla laguunilla/Unelma</t>
  </si>
  <si>
    <t>Tonavan aallot/Hyljätty rakkaus</t>
  </si>
  <si>
    <t>Jätkän serenadi/Jätkän lautanti</t>
  </si>
  <si>
    <t>Tangopotpuri 1 ja 2</t>
  </si>
  <si>
    <t>Tango Illuision/Höstdrömmar</t>
  </si>
  <si>
    <t>Kuolleet lehdet/Lemmenkaruselli</t>
  </si>
  <si>
    <t>Tanssi kanssani/Hopla hei (51)</t>
  </si>
  <si>
    <t>Kapakann pikkuinen Liisi/Vanha merirosvon kapakassa</t>
  </si>
  <si>
    <t>Muurari/Hawii-idylli</t>
  </si>
  <si>
    <t>Unikuva/Vanha kotini</t>
  </si>
  <si>
    <t>Hawajin kellot/Aba-daba viidakkoromantiikkaan 52)</t>
  </si>
  <si>
    <t>Tänään-huomenna/Domino (52)</t>
  </si>
  <si>
    <t>Peter Gray/Rio Granden satamassa</t>
  </si>
  <si>
    <t>Kesäilta/Talonpoikaisserenadi (52)</t>
  </si>
  <si>
    <t>Vanhohen piikojen laulu/Sadalla kitaralla (52)</t>
  </si>
  <si>
    <t>Adios Muchachos/Meren aalloilla (52)</t>
  </si>
  <si>
    <t>Pariisin sydän/Päivän puolella vuotta (52)</t>
  </si>
  <si>
    <t>Syksyn tuuli/Vanha musta (52)</t>
  </si>
  <si>
    <t>Vain erehdyksessä/Syntiä ei se liene (52)</t>
  </si>
  <si>
    <t>Pohjolan yö/Salakuljettajan lalu</t>
  </si>
  <si>
    <t>Rööperin Raija/Terveisiä Afrikasta</t>
  </si>
  <si>
    <t>Hurmio/Sydän harhateillä</t>
  </si>
  <si>
    <t>Juhannuspolkka/Mitä sen on väliä (53)</t>
  </si>
  <si>
    <t>Tuulikannel/Sulle laulan mä hiljaa</t>
  </si>
  <si>
    <t xml:space="preserve">Tismomingo blues/Tenderly </t>
  </si>
  <si>
    <t>Myrskyn jälkeen/Pariisin taivaan alla (53)</t>
  </si>
  <si>
    <t>Margaret/Hanurini kertoo Argentiinasta (53)</t>
  </si>
  <si>
    <t>Pesti-jenkka/Kurkistin heilini akkunasta (53)</t>
  </si>
  <si>
    <t>Savolainen fakiiri/Turun surusilmä</t>
  </si>
  <si>
    <t>Pieni kohtaloni/Kun tavataan niin hymyillään (53)</t>
  </si>
  <si>
    <t>Emma/Villiruusu (53)</t>
  </si>
  <si>
    <t>Dixon</t>
  </si>
  <si>
    <t>Suuri Tanssiork.</t>
  </si>
  <si>
    <t>Haapanen</t>
  </si>
  <si>
    <t>Larrea</t>
  </si>
  <si>
    <t>Kipparikvartetti/Rautavaara</t>
  </si>
  <si>
    <t>Metro-tytöt/Marianne</t>
  </si>
  <si>
    <t>Rengasmatkalaiset</t>
  </si>
  <si>
    <t>Kipparikvaretti</t>
  </si>
  <si>
    <t>Pic-Up Jazz Group</t>
  </si>
  <si>
    <t>Rangasmatkalaiset</t>
  </si>
  <si>
    <t>Suuri Tanssiorkesteri</t>
  </si>
  <si>
    <t>Leijona</t>
  </si>
  <si>
    <t>Carmen Sylva/Amigo</t>
  </si>
  <si>
    <t>Itämaista rakkautta/Pusta uinuu</t>
  </si>
  <si>
    <t>Kyllikki/Kuutamosuudelma</t>
  </si>
  <si>
    <t>Babette/Unelmatango</t>
  </si>
  <si>
    <t>Isabella/Fazerina</t>
  </si>
  <si>
    <t>Ramona/Lago Maggiore</t>
  </si>
  <si>
    <t>Yksinäinen ruusu/Niin rakastunut sinuun</t>
  </si>
  <si>
    <t>Lättähattulaulu/Mua älä hylkää</t>
  </si>
  <si>
    <t>Silmät siniharmaat/Sanovat sitä ihmeeksi</t>
  </si>
  <si>
    <t>Kuinkahan lienee/Unelma</t>
  </si>
  <si>
    <t>Ensi suru/Nyt mä kerron sen</t>
  </si>
  <si>
    <t>Charmaine/Pieni viuluni</t>
  </si>
  <si>
    <t>Kulkurin yö/Joen toisella puolen</t>
  </si>
  <si>
    <t>Osa elämääni/Mr. Törrönen</t>
  </si>
  <si>
    <t>Kyynel akkunan takana/Kuin ennen</t>
  </si>
  <si>
    <t>Ruusu/Muistojen laulu</t>
  </si>
  <si>
    <t>Pohjantähden alla/Lauantaisaunassa</t>
  </si>
  <si>
    <t>Sellaista elämä on/Kaksi ratsumiestä</t>
  </si>
  <si>
    <t>Nuori ihanteeni/Ahkera Antti</t>
  </si>
  <si>
    <t>Kohtaus/Begin the beguine</t>
  </si>
  <si>
    <t>Punatukkaiselle tytölleni/Sinulle yksin</t>
  </si>
  <si>
    <t>Pyykkö</t>
  </si>
  <si>
    <t>Peimola</t>
  </si>
  <si>
    <t>Harmony Sisters</t>
  </si>
  <si>
    <t>Nosteleppa jalkojas/Tulethan kotiin</t>
  </si>
  <si>
    <t>Yölintu/Tallukan Matti</t>
  </si>
  <si>
    <t>Virta/Pihlajanmaa</t>
  </si>
  <si>
    <t>Miksi jätit minut/Kevätvalssi</t>
  </si>
  <si>
    <t>Virta/Jurva</t>
  </si>
  <si>
    <t>Vuari jenkka/Sujut ollaan</t>
  </si>
  <si>
    <t>Kottilan kuuliaiset/Savonmuan Hilima</t>
  </si>
  <si>
    <t>Oi Villiruusu/Skokiaan</t>
  </si>
  <si>
    <t>Virta/Kipparikvaretti</t>
  </si>
  <si>
    <t>Virta/Kipparivartetti</t>
  </si>
  <si>
    <t>Tuo uusi riehakas /Ko Ko Mo</t>
  </si>
  <si>
    <t>Virta/Peimola</t>
  </si>
  <si>
    <t>Nyt ainakin/Tällä kertaa</t>
  </si>
  <si>
    <t>Pieni hetki/Kellot jo häitä soittaa</t>
  </si>
  <si>
    <t>VR6007</t>
  </si>
  <si>
    <t>R6132</t>
  </si>
  <si>
    <t>R6287</t>
  </si>
  <si>
    <t>Metsäkukkia/Valssi menneiltä ajoilta</t>
  </si>
  <si>
    <t>RK1001</t>
  </si>
  <si>
    <t>R6233</t>
  </si>
  <si>
    <t>R6269</t>
  </si>
  <si>
    <t>Vapaa Venäjä/Unkarilainen marssi</t>
  </si>
  <si>
    <t>R6276</t>
  </si>
  <si>
    <t>R6307</t>
  </si>
  <si>
    <t>Tonavan aallot/Muistoja Karpaateilta</t>
  </si>
  <si>
    <t>SR7011</t>
  </si>
  <si>
    <t>R6027</t>
  </si>
  <si>
    <t>R6230</t>
  </si>
  <si>
    <t>R9010</t>
  </si>
  <si>
    <t>Rekiretki/Kulkuset</t>
  </si>
  <si>
    <t>R9014</t>
  </si>
  <si>
    <t>VR6074</t>
  </si>
  <si>
    <t>R6306</t>
  </si>
  <si>
    <t>Mandschurian kukkoloila/Pataässä</t>
  </si>
  <si>
    <t>R6248</t>
  </si>
  <si>
    <t>R6303</t>
  </si>
  <si>
    <t>Pohjolan tango/Pieni sinivuokko</t>
  </si>
  <si>
    <t>R6229</t>
  </si>
  <si>
    <t>VR6006</t>
  </si>
  <si>
    <t>R6182</t>
  </si>
  <si>
    <t>R6296</t>
  </si>
  <si>
    <t>Viimeinen lautta/Rosvo-Roope</t>
  </si>
  <si>
    <t>SR7100</t>
  </si>
  <si>
    <t>R6263</t>
  </si>
  <si>
    <t>Tango illuision/Tango Espagnol</t>
  </si>
  <si>
    <t>Juselius/Tiusanen</t>
  </si>
  <si>
    <t>R6295</t>
  </si>
  <si>
    <t>Vehkalahden jenkka/Porkkala valssi</t>
  </si>
  <si>
    <t>R6258</t>
  </si>
  <si>
    <t>R6130</t>
  </si>
  <si>
    <t>VR6008</t>
  </si>
  <si>
    <t>R6281</t>
  </si>
  <si>
    <t>Yksinäinen purje/Hyvästi meri</t>
  </si>
  <si>
    <t>R6291</t>
  </si>
  <si>
    <t>Pieni toivomus/Syksyn laulu</t>
  </si>
  <si>
    <t>R6270</t>
  </si>
  <si>
    <t>Masurkka/Chaconne</t>
  </si>
  <si>
    <t>R6299</t>
  </si>
  <si>
    <t>Kasakkapartulli/Granada</t>
  </si>
  <si>
    <t>R6283</t>
  </si>
  <si>
    <t>Espanjalaisittain/Hardanger-valssi</t>
  </si>
  <si>
    <t>Vainio</t>
  </si>
  <si>
    <t>R6236</t>
  </si>
  <si>
    <t>R6280</t>
  </si>
  <si>
    <t>Niin kuin muuttolintusten tie/Pyhäaamun rauha</t>
  </si>
  <si>
    <t>R6282</t>
  </si>
  <si>
    <t>En minä mene suutarinoppiin/Kellekkäs</t>
  </si>
  <si>
    <t>VR6019</t>
  </si>
  <si>
    <t>R7101</t>
  </si>
  <si>
    <t>Vaikein hetki/Lapsuudenkoti</t>
  </si>
  <si>
    <t>Ara/Grönberg</t>
  </si>
  <si>
    <t>R6267</t>
  </si>
  <si>
    <t>Polttava kaipuu/Kultainen kuu</t>
  </si>
  <si>
    <t>VR6020</t>
  </si>
  <si>
    <t>R6294</t>
  </si>
  <si>
    <t>Äidin laulu/Soittoniekka</t>
  </si>
  <si>
    <t>VR6032</t>
  </si>
  <si>
    <t>R6086</t>
  </si>
  <si>
    <t>R6272</t>
  </si>
  <si>
    <t>Tuntematon ystäväni/Liekki yössä</t>
  </si>
  <si>
    <t>R6308</t>
  </si>
  <si>
    <t>Käkivalssi/Kostervalssi</t>
  </si>
  <si>
    <t>R6259</t>
  </si>
  <si>
    <t>R6249</t>
  </si>
  <si>
    <t>VR6066</t>
  </si>
  <si>
    <t>R6262</t>
  </si>
  <si>
    <t>Gladiaattorien tulo/Hopsassa</t>
  </si>
  <si>
    <t>R6117</t>
  </si>
  <si>
    <t>R6250</t>
  </si>
  <si>
    <t>R6313</t>
  </si>
  <si>
    <t>Siirtolaismarssi/Poloneesi</t>
  </si>
  <si>
    <t>Viljanen/Juselius</t>
  </si>
  <si>
    <t>R7104</t>
  </si>
  <si>
    <t>Humalmäen sillalla/Kesäpäivä Kangasalla</t>
  </si>
  <si>
    <t>R6261</t>
  </si>
  <si>
    <t>Soi vienosti murheeni soitto/Tuoll' on mun kultani</t>
  </si>
  <si>
    <t>Grönberg</t>
  </si>
  <si>
    <t>R6187</t>
  </si>
  <si>
    <t>R6257</t>
  </si>
  <si>
    <t>R6268</t>
  </si>
  <si>
    <t>Kimalaisen laulu/Hora staccato</t>
  </si>
  <si>
    <t>Ellegaard</t>
  </si>
  <si>
    <t>R6273</t>
  </si>
  <si>
    <t>Kanteleelle/Ol kaunis kesäilta</t>
  </si>
  <si>
    <t>Haapaveden kanteleyhtye</t>
  </si>
  <si>
    <t>R6279</t>
  </si>
  <si>
    <t>R6198</t>
  </si>
  <si>
    <t>RK1002</t>
  </si>
  <si>
    <t>R6271</t>
  </si>
  <si>
    <t>Poloseesi/Pompadour</t>
  </si>
  <si>
    <t>R6176</t>
  </si>
  <si>
    <t>S9010</t>
  </si>
  <si>
    <t>VR6078</t>
  </si>
  <si>
    <t>R6278</t>
  </si>
  <si>
    <t>Kaitse Jeesus/Totuuden hetki</t>
  </si>
  <si>
    <t>Kuusoja/Saarits</t>
  </si>
  <si>
    <t>S9012</t>
  </si>
  <si>
    <t>R6274</t>
  </si>
  <si>
    <t>Pium paum/Jos voisin laulaa</t>
  </si>
  <si>
    <t>RK1004</t>
  </si>
  <si>
    <t>VR6050</t>
  </si>
  <si>
    <t>R6212</t>
  </si>
  <si>
    <t>VR6069</t>
  </si>
  <si>
    <t>RK1005</t>
  </si>
  <si>
    <t>RK1006</t>
  </si>
  <si>
    <t>R6275</t>
  </si>
  <si>
    <t>Vanha purppurimarssi/Isän valssi</t>
  </si>
  <si>
    <t>RK1003</t>
  </si>
  <si>
    <t>R6218</t>
  </si>
  <si>
    <t>S9021</t>
  </si>
  <si>
    <t>R6104</t>
  </si>
  <si>
    <t>R6240</t>
  </si>
  <si>
    <t>R6217</t>
  </si>
  <si>
    <t>R6214</t>
  </si>
  <si>
    <t>R6122</t>
  </si>
  <si>
    <t>VR6067</t>
  </si>
  <si>
    <t>VR6068</t>
  </si>
  <si>
    <t>VR6013</t>
  </si>
  <si>
    <t>R6243</t>
  </si>
  <si>
    <t>R6226</t>
  </si>
  <si>
    <t>R6123</t>
  </si>
  <si>
    <t>R7105</t>
  </si>
  <si>
    <t>Yölintu/Pikku paholainen</t>
  </si>
  <si>
    <t>Vesterinen</t>
  </si>
  <si>
    <t>R6319</t>
  </si>
  <si>
    <t>Haitarikilpailut Ala-Tölviössä/Hyvä vaimo</t>
  </si>
  <si>
    <t>R6220</t>
  </si>
  <si>
    <t>(Kaikki myynnit tiedossa)</t>
  </si>
  <si>
    <t>R6341</t>
  </si>
  <si>
    <t>Saarenmaan valssi/Kalastajan laulu</t>
  </si>
  <si>
    <t>Ots</t>
  </si>
  <si>
    <t>R6344</t>
  </si>
  <si>
    <t>Jos tulet vaimoksi minulle/Kanteleensoittajan laulu</t>
  </si>
  <si>
    <t>R6338</t>
  </si>
  <si>
    <t>Hän on soittoniekka/Ethän minua unhoita</t>
  </si>
  <si>
    <t>R6342</t>
  </si>
  <si>
    <t>Nyt tartu jouseen mustalainen/Houkutus</t>
  </si>
  <si>
    <t>R6326</t>
  </si>
  <si>
    <t>Pikkupoika-pelimanni/Älä nyt taas</t>
  </si>
  <si>
    <t>R6322</t>
  </si>
  <si>
    <t>Kulkuriveljeni Jan/Huutolaispojan laulu</t>
  </si>
  <si>
    <t>R6323</t>
  </si>
  <si>
    <t>Hiljaa niin kuin lammen laine/Sinä tulit</t>
  </si>
  <si>
    <t>R6343</t>
  </si>
  <si>
    <t>Lastensatu takkavalkealla/Sunnuntai aamuna</t>
  </si>
  <si>
    <t>R6345</t>
  </si>
  <si>
    <t>Tammy/Ruusu tuoksuu luona muurin</t>
  </si>
  <si>
    <t>R6316</t>
  </si>
  <si>
    <t>Suvimuistoja/Menneisyyden kyyneleet</t>
  </si>
  <si>
    <t>R6329</t>
  </si>
  <si>
    <t>Satu pajupillistä/Kerro mulle miksi</t>
  </si>
  <si>
    <t>R6347</t>
  </si>
  <si>
    <t>Alla venäläisen kuun/Ilta Tangerissa</t>
  </si>
  <si>
    <t>R6333</t>
  </si>
  <si>
    <t>Revontulet/Kaukainen sävel</t>
  </si>
  <si>
    <t>R6350</t>
  </si>
  <si>
    <t>Sotilaspoika/Nuijamiesten marssi</t>
  </si>
  <si>
    <t>Helsingin varuskuntasoittajat</t>
  </si>
  <si>
    <t>R6349</t>
  </si>
  <si>
    <t>Porilaisten marssi/Maamme</t>
  </si>
  <si>
    <t>(Huom! Levytukku lukemat 31.8.1957 asti)</t>
  </si>
  <si>
    <t>(Täydellinen myynti)</t>
  </si>
  <si>
    <t>Virta: Arvio lisämyynnistä, lisätään 1/4 aiemmasta kokonaimyynnistä, koska raportista puuttuu syyskuu-joulukuu</t>
  </si>
  <si>
    <t>Arviomyynti Virta</t>
  </si>
  <si>
    <t>T4146</t>
  </si>
  <si>
    <t>T4159</t>
  </si>
  <si>
    <t>Virta/Pyykkö</t>
  </si>
  <si>
    <t>P40055</t>
  </si>
  <si>
    <t>P40054</t>
  </si>
  <si>
    <t>P40052</t>
  </si>
  <si>
    <t>T4138</t>
  </si>
  <si>
    <t>P40056</t>
  </si>
  <si>
    <t>P40058</t>
  </si>
  <si>
    <t>P40053</t>
  </si>
  <si>
    <t>P40059</t>
  </si>
  <si>
    <t>Virta/Väre</t>
  </si>
  <si>
    <t>Vuari jenkka/Sujut ollaan)</t>
  </si>
  <si>
    <t>(Puutuu mm. Decca sarjan kappaleita mm. Skokiaan jne.)</t>
  </si>
  <si>
    <t>R6366</t>
  </si>
  <si>
    <t>Jouluyö, juhlayö/Sylvian joululaulu</t>
  </si>
  <si>
    <t>Borg</t>
  </si>
  <si>
    <t>R6359</t>
  </si>
  <si>
    <t>Kielen jäähyväiset/Tosca</t>
  </si>
  <si>
    <t>R6361</t>
  </si>
  <si>
    <t>Yksi ruusu on kasvanut laaksossa/Äidin sydän</t>
  </si>
  <si>
    <t>R6363</t>
  </si>
  <si>
    <t>Yö on hiljainen/Muistojen satama</t>
  </si>
  <si>
    <t>R6351</t>
  </si>
  <si>
    <t>Valkeat yöt/Pitkäsillan vaiheilta</t>
  </si>
  <si>
    <t>R6352</t>
  </si>
  <si>
    <t>Varisevat lehdet/Metsälinna</t>
  </si>
  <si>
    <t>R6360</t>
  </si>
  <si>
    <t>Unikkojen aikaan/Yksin</t>
  </si>
  <si>
    <t>R6365</t>
  </si>
  <si>
    <t xml:space="preserve">Joulun kellot/Kun joulu on </t>
  </si>
  <si>
    <t>R6353</t>
  </si>
  <si>
    <t>Oi muistatkos vielä sen virren/Suomalainen rukous</t>
  </si>
  <si>
    <t>R6364</t>
  </si>
  <si>
    <t>Jouluvirsi/Enkeli taivaan lausui näin</t>
  </si>
  <si>
    <t>R6357</t>
  </si>
  <si>
    <t>Toivoton rakkaus/Marseillen tyttö</t>
  </si>
  <si>
    <t>R6358</t>
  </si>
  <si>
    <t>Suliko/Neidon toiveet</t>
  </si>
  <si>
    <t>R6369</t>
  </si>
  <si>
    <t>Niin pitkä on tie/Sua tahdon tähtiin johtaa</t>
  </si>
  <si>
    <t>Pellinen K</t>
  </si>
  <si>
    <t>KS296</t>
  </si>
  <si>
    <t xml:space="preserve">Kinnunen </t>
  </si>
  <si>
    <t xml:space="preserve">Karpiomaa </t>
  </si>
  <si>
    <t>KS285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</si>
</sst>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4" fillId="4" borderId="0" xfId="0" applyFont="1" applyFill="1" applyAlignment="1">
      <alignment horizontal="right"/>
    </xf>
    <xf numFmtId="0" fontId="0" fillId="0" borderId="0" xfId="0" applyFont="1"/>
    <xf numFmtId="0" fontId="0" fillId="2" borderId="0" xfId="0" applyFont="1" applyFill="1"/>
    <xf numFmtId="0" fontId="4" fillId="4" borderId="0" xfId="0" applyFont="1" applyFill="1"/>
    <xf numFmtId="0" fontId="0" fillId="4" borderId="0" xfId="0" applyFont="1" applyFill="1"/>
    <xf numFmtId="0" fontId="0" fillId="5" borderId="0" xfId="0" applyFill="1"/>
    <xf numFmtId="0" fontId="0" fillId="2" borderId="1" xfId="0" applyFont="1" applyFill="1" applyBorder="1"/>
    <xf numFmtId="0" fontId="2" fillId="5" borderId="0" xfId="0" applyFont="1" applyFill="1" applyBorder="1"/>
    <xf numFmtId="0" fontId="0" fillId="5" borderId="0" xfId="0" applyFont="1" applyFill="1"/>
    <xf numFmtId="0" fontId="0" fillId="5" borderId="0" xfId="0" applyFont="1" applyFill="1" applyBorder="1"/>
    <xf numFmtId="0" fontId="0" fillId="5" borderId="1" xfId="0" applyFont="1" applyFill="1" applyBorder="1"/>
    <xf numFmtId="0" fontId="4" fillId="5" borderId="0" xfId="0" applyFont="1" applyFill="1"/>
    <xf numFmtId="0" fontId="5" fillId="0" borderId="0" xfId="0" applyFont="1" applyFill="1"/>
    <xf numFmtId="0" fontId="4" fillId="7" borderId="0" xfId="0" applyFont="1" applyFill="1"/>
    <xf numFmtId="0" fontId="1" fillId="5" borderId="0" xfId="0" applyFont="1" applyFill="1"/>
    <xf numFmtId="0" fontId="1" fillId="0" borderId="0" xfId="0" applyFont="1" applyFill="1"/>
    <xf numFmtId="0" fontId="0" fillId="2" borderId="0" xfId="0" applyFont="1" applyFill="1" applyBorder="1"/>
    <xf numFmtId="0" fontId="2" fillId="2" borderId="0" xfId="0" applyFont="1" applyFill="1" applyBorder="1"/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right"/>
    </xf>
    <xf numFmtId="0" fontId="0" fillId="5" borderId="0" xfId="0" applyFont="1" applyFill="1" applyBorder="1" applyAlignment="1">
      <alignment horizontal="right"/>
    </xf>
    <xf numFmtId="0" fontId="0" fillId="4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/>
    <xf numFmtId="0" fontId="2" fillId="5" borderId="5" xfId="0" applyFont="1" applyFill="1" applyBorder="1" applyAlignment="1">
      <alignment horizontal="right"/>
    </xf>
    <xf numFmtId="0" fontId="2" fillId="5" borderId="6" xfId="0" applyFont="1" applyFill="1" applyBorder="1"/>
    <xf numFmtId="0" fontId="2" fillId="4" borderId="5" xfId="0" applyFont="1" applyFill="1" applyBorder="1" applyAlignment="1">
      <alignment horizontal="right"/>
    </xf>
    <xf numFmtId="0" fontId="3" fillId="4" borderId="0" xfId="0" applyFont="1" applyFill="1" applyBorder="1"/>
    <xf numFmtId="0" fontId="2" fillId="4" borderId="0" xfId="0" applyFont="1" applyFill="1" applyBorder="1"/>
    <xf numFmtId="0" fontId="2" fillId="4" borderId="6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0" fillId="0" borderId="0" xfId="0" applyFont="1" applyBorder="1"/>
    <xf numFmtId="0" fontId="4" fillId="6" borderId="0" xfId="0" applyFont="1" applyFill="1" applyBorder="1"/>
    <xf numFmtId="0" fontId="0" fillId="6" borderId="0" xfId="0" applyFont="1" applyFill="1" applyBorder="1"/>
    <xf numFmtId="0" fontId="0" fillId="0" borderId="0" xfId="0" applyFont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6" borderId="0" xfId="0" applyFont="1" applyFill="1" applyBorder="1" applyAlignment="1">
      <alignment horizontal="right"/>
    </xf>
    <xf numFmtId="0" fontId="4" fillId="6" borderId="0" xfId="0" applyFont="1" applyFill="1" applyBorder="1" applyAlignment="1">
      <alignment horizontal="right"/>
    </xf>
    <xf numFmtId="0" fontId="3" fillId="6" borderId="0" xfId="0" applyFont="1" applyFill="1" applyBorder="1"/>
    <xf numFmtId="0" fontId="2" fillId="6" borderId="0" xfId="0" applyFont="1" applyFill="1" applyBorder="1"/>
    <xf numFmtId="0" fontId="2" fillId="6" borderId="6" xfId="0" applyFont="1" applyFill="1" applyBorder="1"/>
    <xf numFmtId="0" fontId="0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6" borderId="3" xfId="0" applyFont="1" applyFill="1" applyBorder="1"/>
    <xf numFmtId="0" fontId="2" fillId="6" borderId="4" xfId="0" applyFont="1" applyFill="1" applyBorder="1"/>
    <xf numFmtId="0" fontId="6" fillId="6" borderId="6" xfId="0" applyFont="1" applyFill="1" applyBorder="1"/>
    <xf numFmtId="0" fontId="2" fillId="6" borderId="8" xfId="0" applyFont="1" applyFill="1" applyBorder="1"/>
    <xf numFmtId="0" fontId="0" fillId="6" borderId="0" xfId="0" applyFill="1"/>
    <xf numFmtId="0" fontId="4" fillId="6" borderId="0" xfId="0" applyFont="1" applyFill="1"/>
    <xf numFmtId="0" fontId="1" fillId="6" borderId="0" xfId="0" applyFont="1" applyFill="1" applyBorder="1"/>
    <xf numFmtId="0" fontId="2" fillId="6" borderId="2" xfId="0" applyFont="1" applyFill="1" applyBorder="1"/>
    <xf numFmtId="0" fontId="6" fillId="6" borderId="4" xfId="0" applyFont="1" applyFill="1" applyBorder="1"/>
    <xf numFmtId="0" fontId="2" fillId="6" borderId="5" xfId="0" applyFont="1" applyFill="1" applyBorder="1"/>
    <xf numFmtId="0" fontId="2" fillId="6" borderId="7" xfId="0" applyFont="1" applyFill="1" applyBorder="1"/>
    <xf numFmtId="0" fontId="6" fillId="6" borderId="9" xfId="0" applyFont="1" applyFill="1" applyBorder="1"/>
    <xf numFmtId="0" fontId="2" fillId="3" borderId="0" xfId="0" applyFont="1" applyFill="1"/>
    <xf numFmtId="0" fontId="0" fillId="8" borderId="0" xfId="0" applyFill="1"/>
    <xf numFmtId="0" fontId="0" fillId="8" borderId="0" xfId="0" applyFont="1" applyFill="1" applyBorder="1" applyAlignment="1">
      <alignment horizontal="right"/>
    </xf>
    <xf numFmtId="0" fontId="0" fillId="8" borderId="0" xfId="0" applyFont="1" applyFill="1"/>
    <xf numFmtId="0" fontId="2" fillId="8" borderId="0" xfId="0" applyFont="1" applyFill="1" applyBorder="1"/>
    <xf numFmtId="0" fontId="2" fillId="8" borderId="6" xfId="0" applyFont="1" applyFill="1" applyBorder="1"/>
    <xf numFmtId="0" fontId="6" fillId="6" borderId="5" xfId="0" applyFont="1" applyFill="1" applyBorder="1"/>
    <xf numFmtId="0" fontId="6" fillId="6" borderId="7" xfId="0" applyFont="1" applyFill="1" applyBorder="1"/>
    <xf numFmtId="0" fontId="0" fillId="6" borderId="0" xfId="0" applyFont="1" applyFill="1"/>
    <xf numFmtId="0" fontId="1" fillId="6" borderId="0" xfId="0" applyFont="1" applyFill="1"/>
    <xf numFmtId="0" fontId="0" fillId="6" borderId="10" xfId="0" applyFont="1" applyFill="1" applyBorder="1"/>
    <xf numFmtId="0" fontId="6" fillId="6" borderId="0" xfId="0" applyFont="1" applyFill="1" applyBorder="1"/>
    <xf numFmtId="0" fontId="6" fillId="6" borderId="8" xfId="0" applyFont="1" applyFill="1" applyBorder="1"/>
    <xf numFmtId="0" fontId="3" fillId="0" borderId="0" xfId="0" applyFont="1" applyFill="1"/>
    <xf numFmtId="0" fontId="4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0" fillId="5" borderId="1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right"/>
    </xf>
    <xf numFmtId="0" fontId="0" fillId="8" borderId="0" xfId="0" applyFont="1" applyFill="1" applyAlignment="1">
      <alignment horizontal="right"/>
    </xf>
    <xf numFmtId="0" fontId="0" fillId="2" borderId="1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right"/>
    </xf>
    <xf numFmtId="0" fontId="3" fillId="4" borderId="8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3" fillId="4" borderId="0" xfId="0" applyFont="1" applyFill="1"/>
    <xf numFmtId="0" fontId="7" fillId="4" borderId="0" xfId="0" applyFont="1" applyFill="1"/>
    <xf numFmtId="0" fontId="8" fillId="6" borderId="0" xfId="0" applyFont="1" applyFill="1" applyBorder="1"/>
    <xf numFmtId="0" fontId="1" fillId="0" borderId="0" xfId="0" applyFont="1"/>
    <xf numFmtId="0" fontId="3" fillId="6" borderId="0" xfId="0" applyFont="1" applyFill="1"/>
    <xf numFmtId="0" fontId="2" fillId="2" borderId="0" xfId="0" applyFont="1" applyFill="1"/>
    <xf numFmtId="0" fontId="2" fillId="5" borderId="11" xfId="0" applyFont="1" applyFill="1" applyBorder="1"/>
    <xf numFmtId="0" fontId="2" fillId="5" borderId="1" xfId="0" applyFont="1" applyFill="1" applyBorder="1"/>
    <xf numFmtId="0" fontId="2" fillId="5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5" borderId="13" xfId="0" applyFont="1" applyFill="1" applyBorder="1"/>
    <xf numFmtId="0" fontId="2" fillId="5" borderId="0" xfId="0" applyFont="1" applyFill="1"/>
    <xf numFmtId="0" fontId="2" fillId="5" borderId="14" xfId="0" applyFont="1" applyFill="1" applyBorder="1"/>
    <xf numFmtId="0" fontId="2" fillId="6" borderId="13" xfId="0" applyFont="1" applyFill="1" applyBorder="1"/>
    <xf numFmtId="0" fontId="2" fillId="6" borderId="14" xfId="0" applyFont="1" applyFill="1" applyBorder="1"/>
    <xf numFmtId="0" fontId="6" fillId="5" borderId="13" xfId="0" applyFont="1" applyFill="1" applyBorder="1"/>
    <xf numFmtId="0" fontId="6" fillId="5" borderId="0" xfId="0" applyFont="1" applyFill="1"/>
    <xf numFmtId="0" fontId="6" fillId="5" borderId="14" xfId="0" applyFont="1" applyFill="1" applyBorder="1"/>
    <xf numFmtId="0" fontId="2" fillId="5" borderId="15" xfId="0" applyFont="1" applyFill="1" applyBorder="1"/>
    <xf numFmtId="0" fontId="2" fillId="5" borderId="10" xfId="0" applyFont="1" applyFill="1" applyBorder="1"/>
    <xf numFmtId="0" fontId="2" fillId="5" borderId="16" xfId="0" applyFont="1" applyFill="1" applyBorder="1"/>
    <xf numFmtId="0" fontId="8" fillId="5" borderId="0" xfId="0" applyFont="1" applyFill="1"/>
    <xf numFmtId="0" fontId="4" fillId="5" borderId="0" xfId="0" applyFont="1" applyFill="1" applyBorder="1"/>
    <xf numFmtId="0" fontId="3" fillId="5" borderId="0" xfId="0" applyFont="1" applyFill="1" applyBorder="1"/>
    <xf numFmtId="0" fontId="0" fillId="8" borderId="0" xfId="0" applyFont="1" applyFill="1" applyBorder="1"/>
    <xf numFmtId="0" fontId="4" fillId="5" borderId="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12" xfId="0" applyFont="1" applyFill="1" applyBorder="1"/>
    <xf numFmtId="0" fontId="2" fillId="2" borderId="13" xfId="0" applyFont="1" applyFill="1" applyBorder="1" applyAlignment="1">
      <alignment horizontal="right"/>
    </xf>
    <xf numFmtId="0" fontId="3" fillId="5" borderId="13" xfId="0" applyFont="1" applyFill="1" applyBorder="1" applyAlignment="1">
      <alignment horizontal="right"/>
    </xf>
    <xf numFmtId="0" fontId="3" fillId="5" borderId="14" xfId="0" applyFont="1" applyFill="1" applyBorder="1"/>
    <xf numFmtId="0" fontId="2" fillId="6" borderId="13" xfId="0" applyFont="1" applyFill="1" applyBorder="1" applyAlignment="1">
      <alignment horizontal="right"/>
    </xf>
    <xf numFmtId="0" fontId="2" fillId="5" borderId="13" xfId="0" applyFont="1" applyFill="1" applyBorder="1" applyAlignment="1">
      <alignment horizontal="right"/>
    </xf>
    <xf numFmtId="0" fontId="2" fillId="6" borderId="15" xfId="0" applyFont="1" applyFill="1" applyBorder="1" applyAlignment="1">
      <alignment horizontal="right"/>
    </xf>
    <xf numFmtId="0" fontId="3" fillId="6" borderId="10" xfId="0" applyFont="1" applyFill="1" applyBorder="1"/>
    <xf numFmtId="0" fontId="2" fillId="6" borderId="10" xfId="0" applyFont="1" applyFill="1" applyBorder="1"/>
    <xf numFmtId="0" fontId="2" fillId="6" borderId="16" xfId="0" applyFont="1" applyFill="1" applyBorder="1"/>
    <xf numFmtId="0" fontId="9" fillId="0" borderId="0" xfId="0" applyFont="1"/>
    <xf numFmtId="0" fontId="0" fillId="6" borderId="0" xfId="0" applyFont="1" applyFill="1" applyAlignment="1">
      <alignment horizontal="center"/>
    </xf>
    <xf numFmtId="0" fontId="4" fillId="5" borderId="1" xfId="0" applyFont="1" applyFill="1" applyBorder="1"/>
    <xf numFmtId="0" fontId="2" fillId="8" borderId="7" xfId="0" applyFont="1" applyFill="1" applyBorder="1" applyAlignment="1">
      <alignment horizontal="right"/>
    </xf>
    <xf numFmtId="0" fontId="0" fillId="8" borderId="1" xfId="0" applyFont="1" applyFill="1" applyBorder="1" applyAlignment="1">
      <alignment horizontal="right"/>
    </xf>
    <xf numFmtId="0" fontId="2" fillId="8" borderId="8" xfId="0" applyFont="1" applyFill="1" applyBorder="1"/>
    <xf numFmtId="0" fontId="0" fillId="8" borderId="1" xfId="0" applyFont="1" applyFill="1" applyBorder="1"/>
    <xf numFmtId="0" fontId="2" fillId="8" borderId="9" xfId="0" applyFont="1" applyFill="1" applyBorder="1"/>
    <xf numFmtId="0" fontId="3" fillId="5" borderId="0" xfId="0" applyFont="1" applyFill="1"/>
    <xf numFmtId="0" fontId="3" fillId="5" borderId="6" xfId="0" applyFont="1" applyFill="1" applyBorder="1"/>
    <xf numFmtId="0" fontId="3" fillId="5" borderId="5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02E48-D460-4673-8920-EEC0E62C5E0E}">
  <dimension ref="A1:F202"/>
  <sheetViews>
    <sheetView topLeftCell="A2" workbookViewId="0">
      <selection activeCell="B11" sqref="B11"/>
    </sheetView>
  </sheetViews>
  <sheetFormatPr defaultRowHeight="14.5" x14ac:dyDescent="0.35"/>
  <cols>
    <col min="1" max="1" width="17.1796875" style="6" customWidth="1"/>
    <col min="2" max="2" width="40.26953125" style="6" customWidth="1"/>
    <col min="3" max="3" width="8.7265625" style="6"/>
    <col min="5" max="5" width="11.453125" bestFit="1" customWidth="1"/>
    <col min="6" max="6" width="9.6328125" bestFit="1" customWidth="1"/>
  </cols>
  <sheetData>
    <row r="1" spans="1:6" ht="15" thickBot="1" x14ac:dyDescent="0.4">
      <c r="A1" s="42" t="s">
        <v>2</v>
      </c>
      <c r="B1" s="42" t="s">
        <v>1</v>
      </c>
      <c r="C1" s="42" t="s">
        <v>796</v>
      </c>
      <c r="E1" s="1" t="s">
        <v>74</v>
      </c>
      <c r="F1" s="3" t="s">
        <v>539</v>
      </c>
    </row>
    <row r="2" spans="1:6" x14ac:dyDescent="0.35">
      <c r="A2" s="62" t="s">
        <v>8</v>
      </c>
      <c r="B2" s="55" t="s">
        <v>878</v>
      </c>
      <c r="C2" s="63">
        <v>13000</v>
      </c>
      <c r="E2" s="59" t="s">
        <v>537</v>
      </c>
      <c r="F2" s="17" t="s">
        <v>541</v>
      </c>
    </row>
    <row r="3" spans="1:6" x14ac:dyDescent="0.35">
      <c r="A3" s="64" t="s">
        <v>8</v>
      </c>
      <c r="B3" s="50" t="s">
        <v>218</v>
      </c>
      <c r="C3" s="51">
        <v>6220</v>
      </c>
      <c r="E3" s="50" t="s">
        <v>537</v>
      </c>
      <c r="F3" s="20" t="s">
        <v>898</v>
      </c>
    </row>
    <row r="4" spans="1:6" x14ac:dyDescent="0.35">
      <c r="A4" s="64" t="s">
        <v>147</v>
      </c>
      <c r="B4" s="50" t="s">
        <v>879</v>
      </c>
      <c r="C4" s="51">
        <v>5415</v>
      </c>
    </row>
    <row r="5" spans="1:6" x14ac:dyDescent="0.35">
      <c r="A5" s="64" t="s">
        <v>177</v>
      </c>
      <c r="B5" s="50" t="s">
        <v>201</v>
      </c>
      <c r="C5" s="51">
        <v>5194</v>
      </c>
      <c r="E5" t="s">
        <v>2</v>
      </c>
      <c r="F5" t="s">
        <v>895</v>
      </c>
    </row>
    <row r="6" spans="1:6" x14ac:dyDescent="0.35">
      <c r="A6" s="64" t="s">
        <v>155</v>
      </c>
      <c r="B6" s="50" t="s">
        <v>545</v>
      </c>
      <c r="C6" s="57">
        <v>4500</v>
      </c>
      <c r="E6" s="67" t="s">
        <v>8</v>
      </c>
      <c r="F6" s="67">
        <f>13000+691+6220+2432+1700+1303+1002+967+797+721+544+414+320+291+354+252+270+515+381+223</f>
        <v>32397</v>
      </c>
    </row>
    <row r="7" spans="1:6" x14ac:dyDescent="0.35">
      <c r="A7" s="64" t="s">
        <v>866</v>
      </c>
      <c r="B7" s="50" t="s">
        <v>880</v>
      </c>
      <c r="C7" s="57">
        <v>4500</v>
      </c>
      <c r="E7" s="67" t="s">
        <v>177</v>
      </c>
      <c r="F7" s="67">
        <f>5194+3213+1601+987+962+686+665+617+568+541+392+314+281+156+43+29+62+900</f>
        <v>17211</v>
      </c>
    </row>
    <row r="8" spans="1:6" x14ac:dyDescent="0.35">
      <c r="A8" s="64" t="s">
        <v>238</v>
      </c>
      <c r="B8" s="50" t="s">
        <v>298</v>
      </c>
      <c r="C8" s="51">
        <v>3889</v>
      </c>
      <c r="E8" s="67" t="s">
        <v>238</v>
      </c>
      <c r="F8" s="67">
        <v>16811</v>
      </c>
    </row>
    <row r="9" spans="1:6" x14ac:dyDescent="0.35">
      <c r="A9" s="64" t="s">
        <v>177</v>
      </c>
      <c r="B9" s="50" t="s">
        <v>272</v>
      </c>
      <c r="C9" s="51">
        <v>3213</v>
      </c>
      <c r="E9" s="67" t="s">
        <v>147</v>
      </c>
      <c r="F9" s="67">
        <v>8727</v>
      </c>
    </row>
    <row r="10" spans="1:6" x14ac:dyDescent="0.35">
      <c r="A10" s="64" t="s">
        <v>238</v>
      </c>
      <c r="B10" s="50" t="s">
        <v>270</v>
      </c>
      <c r="C10" s="51">
        <v>3079</v>
      </c>
      <c r="E10" s="67" t="s">
        <v>155</v>
      </c>
      <c r="F10" s="67">
        <v>8678</v>
      </c>
    </row>
    <row r="11" spans="1:6" ht="15" thickBot="1" x14ac:dyDescent="0.4">
      <c r="A11" s="65" t="s">
        <v>238</v>
      </c>
      <c r="B11" s="58" t="s">
        <v>881</v>
      </c>
      <c r="C11" s="66">
        <v>2700</v>
      </c>
      <c r="E11" t="s">
        <v>69</v>
      </c>
      <c r="F11">
        <v>7852</v>
      </c>
    </row>
    <row r="12" spans="1:6" x14ac:dyDescent="0.35">
      <c r="A12" s="44" t="s">
        <v>8</v>
      </c>
      <c r="B12" s="44" t="s">
        <v>292</v>
      </c>
      <c r="C12" s="44">
        <v>2432</v>
      </c>
      <c r="E12" t="s">
        <v>107</v>
      </c>
      <c r="F12">
        <v>6829</v>
      </c>
    </row>
    <row r="13" spans="1:6" x14ac:dyDescent="0.35">
      <c r="A13" s="44" t="s">
        <v>155</v>
      </c>
      <c r="B13" s="44" t="s">
        <v>154</v>
      </c>
      <c r="C13" s="44">
        <v>2178</v>
      </c>
      <c r="E13" t="s">
        <v>866</v>
      </c>
      <c r="F13">
        <f>4500+334+515</f>
        <v>5349</v>
      </c>
    </row>
    <row r="14" spans="1:6" x14ac:dyDescent="0.35">
      <c r="A14" s="44" t="s">
        <v>188</v>
      </c>
      <c r="B14" s="44" t="s">
        <v>187</v>
      </c>
      <c r="C14" s="44">
        <v>1869</v>
      </c>
      <c r="E14" t="s">
        <v>188</v>
      </c>
      <c r="F14">
        <v>4738</v>
      </c>
    </row>
    <row r="15" spans="1:6" x14ac:dyDescent="0.35">
      <c r="A15" s="44" t="s">
        <v>882</v>
      </c>
      <c r="B15" s="44" t="s">
        <v>883</v>
      </c>
      <c r="C15" s="61">
        <v>1700</v>
      </c>
      <c r="E15" t="s">
        <v>358</v>
      </c>
      <c r="F15">
        <f>291+1396+532</f>
        <v>2219</v>
      </c>
    </row>
    <row r="16" spans="1:6" x14ac:dyDescent="0.35">
      <c r="A16" s="44" t="s">
        <v>107</v>
      </c>
      <c r="B16" s="44" t="s">
        <v>884</v>
      </c>
      <c r="C16" s="61">
        <v>1700</v>
      </c>
      <c r="E16" t="s">
        <v>870</v>
      </c>
      <c r="F16">
        <f>666+596+496+389</f>
        <v>2147</v>
      </c>
    </row>
    <row r="17" spans="1:6" x14ac:dyDescent="0.35">
      <c r="A17" s="44" t="s">
        <v>8</v>
      </c>
      <c r="B17" s="44" t="s">
        <v>543</v>
      </c>
      <c r="C17" s="61">
        <v>1700</v>
      </c>
      <c r="E17" t="s">
        <v>263</v>
      </c>
      <c r="F17">
        <f>1494+560</f>
        <v>2054</v>
      </c>
    </row>
    <row r="18" spans="1:6" x14ac:dyDescent="0.35">
      <c r="A18" s="44" t="s">
        <v>177</v>
      </c>
      <c r="B18" s="44" t="s">
        <v>885</v>
      </c>
      <c r="C18" s="44">
        <v>1601</v>
      </c>
      <c r="E18" t="s">
        <v>125</v>
      </c>
      <c r="F18">
        <v>2051</v>
      </c>
    </row>
    <row r="19" spans="1:6" x14ac:dyDescent="0.35">
      <c r="A19" s="44" t="s">
        <v>147</v>
      </c>
      <c r="B19" s="44" t="s">
        <v>220</v>
      </c>
      <c r="C19" s="44">
        <v>1592</v>
      </c>
      <c r="E19" t="s">
        <v>256</v>
      </c>
      <c r="F19">
        <f>1332+531</f>
        <v>1863</v>
      </c>
    </row>
    <row r="20" spans="1:6" x14ac:dyDescent="0.35">
      <c r="A20" s="44" t="s">
        <v>155</v>
      </c>
      <c r="B20" s="44" t="s">
        <v>857</v>
      </c>
      <c r="C20" s="61">
        <v>1550</v>
      </c>
      <c r="E20" t="s">
        <v>199</v>
      </c>
      <c r="F20">
        <v>1827</v>
      </c>
    </row>
    <row r="21" spans="1:6" x14ac:dyDescent="0.35">
      <c r="A21" s="44" t="s">
        <v>263</v>
      </c>
      <c r="B21" s="44" t="s">
        <v>886</v>
      </c>
      <c r="C21" s="44">
        <v>1494</v>
      </c>
      <c r="E21" t="s">
        <v>801</v>
      </c>
      <c r="F21">
        <v>1827</v>
      </c>
    </row>
    <row r="22" spans="1:6" x14ac:dyDescent="0.35">
      <c r="A22" s="44" t="s">
        <v>147</v>
      </c>
      <c r="B22" s="44" t="s">
        <v>240</v>
      </c>
      <c r="C22" s="44">
        <v>1465</v>
      </c>
      <c r="E22" t="s">
        <v>108</v>
      </c>
      <c r="F22">
        <v>1778</v>
      </c>
    </row>
    <row r="23" spans="1:6" x14ac:dyDescent="0.35">
      <c r="A23" s="44" t="s">
        <v>160</v>
      </c>
      <c r="B23" s="44" t="s">
        <v>887</v>
      </c>
      <c r="C23" s="44">
        <v>1396</v>
      </c>
      <c r="E23" t="s">
        <v>896</v>
      </c>
      <c r="F23">
        <v>1700</v>
      </c>
    </row>
    <row r="24" spans="1:6" x14ac:dyDescent="0.35">
      <c r="A24" s="44" t="s">
        <v>69</v>
      </c>
      <c r="B24" s="44" t="s">
        <v>166</v>
      </c>
      <c r="C24" s="44">
        <v>1388</v>
      </c>
      <c r="E24" t="s">
        <v>1064</v>
      </c>
      <c r="F24">
        <v>1564</v>
      </c>
    </row>
    <row r="25" spans="1:6" x14ac:dyDescent="0.35">
      <c r="A25" s="44" t="s">
        <v>256</v>
      </c>
      <c r="B25" s="44" t="s">
        <v>255</v>
      </c>
      <c r="C25" s="44">
        <v>1332</v>
      </c>
      <c r="E25" t="s">
        <v>115</v>
      </c>
      <c r="F25">
        <v>1521</v>
      </c>
    </row>
    <row r="26" spans="1:6" x14ac:dyDescent="0.35">
      <c r="A26" s="43" t="s">
        <v>1064</v>
      </c>
      <c r="B26" s="43" t="s">
        <v>1027</v>
      </c>
      <c r="C26" s="43">
        <v>1324</v>
      </c>
      <c r="E26" t="s">
        <v>211</v>
      </c>
      <c r="F26">
        <v>1375</v>
      </c>
    </row>
    <row r="27" spans="1:6" x14ac:dyDescent="0.35">
      <c r="A27" s="44" t="s">
        <v>238</v>
      </c>
      <c r="B27" s="44" t="s">
        <v>328</v>
      </c>
      <c r="C27" s="44">
        <v>1321</v>
      </c>
      <c r="E27" t="s">
        <v>137</v>
      </c>
      <c r="F27">
        <f>475+166+135+49+223</f>
        <v>1048</v>
      </c>
    </row>
    <row r="28" spans="1:6" x14ac:dyDescent="0.35">
      <c r="A28" s="44" t="s">
        <v>8</v>
      </c>
      <c r="B28" s="44" t="s">
        <v>242</v>
      </c>
      <c r="C28" s="44">
        <v>1303</v>
      </c>
      <c r="E28" t="s">
        <v>1074</v>
      </c>
      <c r="F28">
        <v>932</v>
      </c>
    </row>
    <row r="29" spans="1:6" x14ac:dyDescent="0.35">
      <c r="A29" s="44" t="s">
        <v>238</v>
      </c>
      <c r="B29" s="44" t="s">
        <v>249</v>
      </c>
      <c r="C29" s="44">
        <v>1252</v>
      </c>
      <c r="E29" t="s">
        <v>266</v>
      </c>
      <c r="F29">
        <v>510</v>
      </c>
    </row>
    <row r="30" spans="1:6" x14ac:dyDescent="0.35">
      <c r="A30" s="44" t="s">
        <v>69</v>
      </c>
      <c r="B30" s="44" t="s">
        <v>144</v>
      </c>
      <c r="C30" s="44">
        <v>1186</v>
      </c>
      <c r="E30" t="s">
        <v>314</v>
      </c>
      <c r="F30">
        <v>486</v>
      </c>
    </row>
    <row r="31" spans="1:6" x14ac:dyDescent="0.35">
      <c r="A31" s="44" t="s">
        <v>188</v>
      </c>
      <c r="B31" s="44" t="s">
        <v>258</v>
      </c>
      <c r="C31" s="44">
        <v>1045</v>
      </c>
      <c r="E31" t="s">
        <v>838</v>
      </c>
      <c r="F31">
        <v>374</v>
      </c>
    </row>
    <row r="32" spans="1:6" x14ac:dyDescent="0.35">
      <c r="A32" s="44" t="s">
        <v>69</v>
      </c>
      <c r="B32" s="44" t="s">
        <v>170</v>
      </c>
      <c r="C32" s="44">
        <v>1043</v>
      </c>
      <c r="E32" t="s">
        <v>223</v>
      </c>
      <c r="F32">
        <f>248+66</f>
        <v>314</v>
      </c>
    </row>
    <row r="33" spans="1:6" x14ac:dyDescent="0.35">
      <c r="A33" s="44" t="s">
        <v>8</v>
      </c>
      <c r="B33" s="44" t="s">
        <v>268</v>
      </c>
      <c r="C33" s="44">
        <v>1002</v>
      </c>
      <c r="E33" t="s">
        <v>63</v>
      </c>
      <c r="F33">
        <v>291</v>
      </c>
    </row>
    <row r="34" spans="1:6" x14ac:dyDescent="0.35">
      <c r="A34" s="44" t="s">
        <v>177</v>
      </c>
      <c r="B34" s="44" t="s">
        <v>179</v>
      </c>
      <c r="C34" s="44">
        <v>987</v>
      </c>
      <c r="E34" t="s">
        <v>875</v>
      </c>
      <c r="F34">
        <v>270</v>
      </c>
    </row>
    <row r="35" spans="1:6" x14ac:dyDescent="0.35">
      <c r="A35" s="44" t="s">
        <v>8</v>
      </c>
      <c r="B35" s="44" t="s">
        <v>306</v>
      </c>
      <c r="C35" s="44">
        <v>967</v>
      </c>
      <c r="E35" t="s">
        <v>897</v>
      </c>
      <c r="F35">
        <v>252</v>
      </c>
    </row>
    <row r="36" spans="1:6" x14ac:dyDescent="0.35">
      <c r="A36" s="44" t="s">
        <v>177</v>
      </c>
      <c r="B36" s="44" t="s">
        <v>244</v>
      </c>
      <c r="C36" s="44">
        <v>962</v>
      </c>
      <c r="E36" t="s">
        <v>802</v>
      </c>
      <c r="F36">
        <v>199</v>
      </c>
    </row>
    <row r="37" spans="1:6" x14ac:dyDescent="0.35">
      <c r="A37" s="44" t="s">
        <v>888</v>
      </c>
      <c r="B37" s="44" t="s">
        <v>332</v>
      </c>
      <c r="C37" s="44">
        <v>900</v>
      </c>
      <c r="E37" t="s">
        <v>148</v>
      </c>
      <c r="F37">
        <f>70+45</f>
        <v>115</v>
      </c>
    </row>
    <row r="38" spans="1:6" x14ac:dyDescent="0.35">
      <c r="A38" s="44" t="s">
        <v>69</v>
      </c>
      <c r="B38" s="44" t="s">
        <v>260</v>
      </c>
      <c r="C38" s="44">
        <v>897</v>
      </c>
      <c r="E38" t="s">
        <v>1065</v>
      </c>
      <c r="F38">
        <v>870</v>
      </c>
    </row>
    <row r="39" spans="1:6" x14ac:dyDescent="0.35">
      <c r="A39" s="43" t="s">
        <v>1065</v>
      </c>
      <c r="B39" s="43" t="s">
        <v>1028</v>
      </c>
      <c r="C39" s="43">
        <v>870</v>
      </c>
    </row>
    <row r="40" spans="1:6" x14ac:dyDescent="0.35">
      <c r="A40" s="43" t="s">
        <v>211</v>
      </c>
      <c r="B40" s="43" t="s">
        <v>1029</v>
      </c>
      <c r="C40" s="43">
        <v>816</v>
      </c>
    </row>
    <row r="41" spans="1:6" x14ac:dyDescent="0.35">
      <c r="A41" s="44" t="s">
        <v>8</v>
      </c>
      <c r="B41" s="44" t="s">
        <v>300</v>
      </c>
      <c r="C41" s="44">
        <v>797</v>
      </c>
    </row>
    <row r="42" spans="1:6" x14ac:dyDescent="0.35">
      <c r="A42" s="44" t="s">
        <v>199</v>
      </c>
      <c r="B42" s="44" t="s">
        <v>320</v>
      </c>
      <c r="C42" s="44">
        <v>765</v>
      </c>
    </row>
    <row r="43" spans="1:6" x14ac:dyDescent="0.35">
      <c r="A43" s="43" t="s">
        <v>1066</v>
      </c>
      <c r="B43" s="43" t="s">
        <v>1030</v>
      </c>
      <c r="C43" s="43">
        <v>753</v>
      </c>
    </row>
    <row r="44" spans="1:6" x14ac:dyDescent="0.35">
      <c r="A44" s="44" t="s">
        <v>107</v>
      </c>
      <c r="B44" s="44" t="s">
        <v>112</v>
      </c>
      <c r="C44" s="44">
        <v>732</v>
      </c>
    </row>
    <row r="45" spans="1:6" x14ac:dyDescent="0.35">
      <c r="A45" s="44" t="s">
        <v>8</v>
      </c>
      <c r="B45" s="44" t="s">
        <v>318</v>
      </c>
      <c r="C45" s="44">
        <v>721</v>
      </c>
    </row>
    <row r="46" spans="1:6" x14ac:dyDescent="0.35">
      <c r="A46" s="44" t="s">
        <v>238</v>
      </c>
      <c r="B46" s="44" t="s">
        <v>237</v>
      </c>
      <c r="C46" s="44">
        <v>716</v>
      </c>
    </row>
    <row r="47" spans="1:6" x14ac:dyDescent="0.35">
      <c r="A47" s="44" t="s">
        <v>287</v>
      </c>
      <c r="B47" s="44" t="s">
        <v>286</v>
      </c>
      <c r="C47" s="44">
        <v>691</v>
      </c>
    </row>
    <row r="48" spans="1:6" x14ac:dyDescent="0.35">
      <c r="A48" s="44" t="s">
        <v>177</v>
      </c>
      <c r="B48" s="44" t="s">
        <v>326</v>
      </c>
      <c r="C48" s="44">
        <v>686</v>
      </c>
    </row>
    <row r="49" spans="1:3" x14ac:dyDescent="0.35">
      <c r="A49" s="44" t="s">
        <v>870</v>
      </c>
      <c r="B49" s="44" t="s">
        <v>251</v>
      </c>
      <c r="C49" s="44">
        <v>666</v>
      </c>
    </row>
    <row r="50" spans="1:3" x14ac:dyDescent="0.35">
      <c r="A50" s="44" t="s">
        <v>177</v>
      </c>
      <c r="B50" s="44" t="s">
        <v>316</v>
      </c>
      <c r="C50" s="44">
        <v>665</v>
      </c>
    </row>
    <row r="51" spans="1:3" x14ac:dyDescent="0.35">
      <c r="A51" s="21" t="s">
        <v>27</v>
      </c>
      <c r="B51" s="21" t="s">
        <v>26</v>
      </c>
      <c r="C51" s="21">
        <v>662</v>
      </c>
    </row>
    <row r="52" spans="1:3" x14ac:dyDescent="0.35">
      <c r="A52" s="43" t="s">
        <v>1067</v>
      </c>
      <c r="B52" s="43" t="s">
        <v>1031</v>
      </c>
      <c r="C52" s="43">
        <v>641</v>
      </c>
    </row>
    <row r="53" spans="1:3" x14ac:dyDescent="0.35">
      <c r="A53" s="44" t="s">
        <v>177</v>
      </c>
      <c r="B53" s="44" t="s">
        <v>302</v>
      </c>
      <c r="C53" s="44">
        <v>617</v>
      </c>
    </row>
    <row r="54" spans="1:3" x14ac:dyDescent="0.35">
      <c r="A54" s="44" t="s">
        <v>238</v>
      </c>
      <c r="B54" s="44" t="s">
        <v>355</v>
      </c>
      <c r="C54" s="44">
        <v>607</v>
      </c>
    </row>
    <row r="55" spans="1:3" x14ac:dyDescent="0.35">
      <c r="A55" s="44" t="s">
        <v>870</v>
      </c>
      <c r="B55" s="44" t="s">
        <v>205</v>
      </c>
      <c r="C55" s="44">
        <v>596</v>
      </c>
    </row>
    <row r="56" spans="1:3" x14ac:dyDescent="0.35">
      <c r="A56" s="44" t="s">
        <v>238</v>
      </c>
      <c r="B56" s="44" t="s">
        <v>284</v>
      </c>
      <c r="C56" s="44">
        <v>590</v>
      </c>
    </row>
    <row r="57" spans="1:3" x14ac:dyDescent="0.35">
      <c r="A57" s="44" t="s">
        <v>177</v>
      </c>
      <c r="B57" s="44" t="s">
        <v>322</v>
      </c>
      <c r="C57" s="44">
        <v>568</v>
      </c>
    </row>
    <row r="58" spans="1:3" x14ac:dyDescent="0.35">
      <c r="A58" s="44" t="s">
        <v>263</v>
      </c>
      <c r="B58" s="44" t="s">
        <v>324</v>
      </c>
      <c r="C58" s="44">
        <v>560</v>
      </c>
    </row>
    <row r="59" spans="1:3" x14ac:dyDescent="0.35">
      <c r="A59" s="44" t="s">
        <v>69</v>
      </c>
      <c r="B59" s="44" t="s">
        <v>275</v>
      </c>
      <c r="C59" s="44">
        <v>553</v>
      </c>
    </row>
    <row r="60" spans="1:3" x14ac:dyDescent="0.35">
      <c r="A60" s="43" t="s">
        <v>115</v>
      </c>
      <c r="B60" s="43" t="s">
        <v>1032</v>
      </c>
      <c r="C60" s="43">
        <v>545</v>
      </c>
    </row>
    <row r="61" spans="1:3" x14ac:dyDescent="0.35">
      <c r="A61" s="44" t="s">
        <v>8</v>
      </c>
      <c r="B61" s="44" t="s">
        <v>833</v>
      </c>
      <c r="C61" s="44">
        <v>544</v>
      </c>
    </row>
    <row r="62" spans="1:3" x14ac:dyDescent="0.35">
      <c r="A62" s="44" t="s">
        <v>177</v>
      </c>
      <c r="B62" s="44" t="s">
        <v>277</v>
      </c>
      <c r="C62" s="44">
        <v>541</v>
      </c>
    </row>
    <row r="63" spans="1:3" x14ac:dyDescent="0.35">
      <c r="A63" s="43" t="s">
        <v>864</v>
      </c>
      <c r="B63" s="43" t="s">
        <v>865</v>
      </c>
      <c r="C63" s="43">
        <v>540</v>
      </c>
    </row>
    <row r="64" spans="1:3" x14ac:dyDescent="0.35">
      <c r="A64" s="44" t="s">
        <v>290</v>
      </c>
      <c r="B64" s="44" t="s">
        <v>289</v>
      </c>
      <c r="C64" s="44">
        <v>532</v>
      </c>
    </row>
    <row r="65" spans="1:3" x14ac:dyDescent="0.35">
      <c r="A65" s="44" t="s">
        <v>256</v>
      </c>
      <c r="B65" s="44" t="s">
        <v>296</v>
      </c>
      <c r="C65" s="44">
        <v>531</v>
      </c>
    </row>
    <row r="66" spans="1:3" x14ac:dyDescent="0.35">
      <c r="A66" s="44" t="s">
        <v>147</v>
      </c>
      <c r="B66" s="44" t="s">
        <v>279</v>
      </c>
      <c r="C66" s="44">
        <v>525</v>
      </c>
    </row>
    <row r="67" spans="1:3" x14ac:dyDescent="0.35">
      <c r="A67" s="44" t="s">
        <v>125</v>
      </c>
      <c r="B67" s="44" t="s">
        <v>281</v>
      </c>
      <c r="C67" s="44">
        <v>522</v>
      </c>
    </row>
    <row r="68" spans="1:3" x14ac:dyDescent="0.35">
      <c r="A68" s="44" t="s">
        <v>188</v>
      </c>
      <c r="B68" s="44" t="s">
        <v>225</v>
      </c>
      <c r="C68" s="44">
        <v>520</v>
      </c>
    </row>
    <row r="69" spans="1:3" x14ac:dyDescent="0.35">
      <c r="A69" s="44" t="s">
        <v>125</v>
      </c>
      <c r="B69" s="44" t="s">
        <v>330</v>
      </c>
      <c r="C69" s="44">
        <v>518</v>
      </c>
    </row>
    <row r="70" spans="1:3" x14ac:dyDescent="0.35">
      <c r="A70" s="44" t="s">
        <v>889</v>
      </c>
      <c r="B70" s="44" t="s">
        <v>834</v>
      </c>
      <c r="C70" s="44">
        <v>515</v>
      </c>
    </row>
    <row r="71" spans="1:3" x14ac:dyDescent="0.35">
      <c r="A71" s="44" t="s">
        <v>266</v>
      </c>
      <c r="B71" s="44" t="s">
        <v>265</v>
      </c>
      <c r="C71" s="44">
        <v>510</v>
      </c>
    </row>
    <row r="72" spans="1:3" x14ac:dyDescent="0.35">
      <c r="A72" s="43" t="s">
        <v>1068</v>
      </c>
      <c r="B72" s="43" t="s">
        <v>1033</v>
      </c>
      <c r="C72" s="43">
        <v>498</v>
      </c>
    </row>
    <row r="73" spans="1:3" x14ac:dyDescent="0.35">
      <c r="A73" s="44" t="s">
        <v>870</v>
      </c>
      <c r="B73" s="44" t="s">
        <v>195</v>
      </c>
      <c r="C73" s="44">
        <v>496</v>
      </c>
    </row>
    <row r="74" spans="1:3" x14ac:dyDescent="0.35">
      <c r="A74" s="43" t="s">
        <v>1069</v>
      </c>
      <c r="B74" s="43" t="s">
        <v>1034</v>
      </c>
      <c r="C74" s="43">
        <v>490</v>
      </c>
    </row>
    <row r="75" spans="1:3" x14ac:dyDescent="0.35">
      <c r="A75" s="44" t="s">
        <v>107</v>
      </c>
      <c r="B75" s="44" t="s">
        <v>117</v>
      </c>
      <c r="C75" s="44">
        <v>485</v>
      </c>
    </row>
    <row r="76" spans="1:3" x14ac:dyDescent="0.35">
      <c r="A76" s="44" t="s">
        <v>147</v>
      </c>
      <c r="B76" s="44" t="s">
        <v>836</v>
      </c>
      <c r="C76" s="44">
        <v>480</v>
      </c>
    </row>
    <row r="77" spans="1:3" x14ac:dyDescent="0.35">
      <c r="A77" s="43" t="s">
        <v>1070</v>
      </c>
      <c r="B77" s="43" t="s">
        <v>1035</v>
      </c>
      <c r="C77" s="43">
        <v>476</v>
      </c>
    </row>
    <row r="78" spans="1:3" x14ac:dyDescent="0.35">
      <c r="A78" s="44" t="s">
        <v>137</v>
      </c>
      <c r="B78" s="44" t="s">
        <v>367</v>
      </c>
      <c r="C78" s="44">
        <v>475</v>
      </c>
    </row>
    <row r="79" spans="1:3" x14ac:dyDescent="0.35">
      <c r="A79" s="44" t="s">
        <v>890</v>
      </c>
      <c r="B79" s="44" t="s">
        <v>213</v>
      </c>
      <c r="C79" s="44">
        <v>470</v>
      </c>
    </row>
    <row r="80" spans="1:3" x14ac:dyDescent="0.35">
      <c r="A80" s="44" t="s">
        <v>147</v>
      </c>
      <c r="B80" s="44" t="s">
        <v>253</v>
      </c>
      <c r="C80" s="44">
        <v>468</v>
      </c>
    </row>
    <row r="81" spans="1:3" x14ac:dyDescent="0.35">
      <c r="A81" s="44" t="s">
        <v>147</v>
      </c>
      <c r="B81" s="44" t="s">
        <v>304</v>
      </c>
      <c r="C81" s="44">
        <v>467</v>
      </c>
    </row>
    <row r="82" spans="1:3" x14ac:dyDescent="0.35">
      <c r="A82" s="44" t="s">
        <v>147</v>
      </c>
      <c r="B82" s="44" t="s">
        <v>308</v>
      </c>
      <c r="C82" s="44">
        <v>466</v>
      </c>
    </row>
    <row r="83" spans="1:3" x14ac:dyDescent="0.35">
      <c r="A83" s="43" t="s">
        <v>1071</v>
      </c>
      <c r="B83" s="43" t="s">
        <v>1036</v>
      </c>
      <c r="C83" s="43">
        <v>466</v>
      </c>
    </row>
    <row r="84" spans="1:3" x14ac:dyDescent="0.35">
      <c r="A84" s="44" t="s">
        <v>314</v>
      </c>
      <c r="B84" s="44" t="s">
        <v>313</v>
      </c>
      <c r="C84" s="44">
        <v>456</v>
      </c>
    </row>
    <row r="85" spans="1:3" x14ac:dyDescent="0.35">
      <c r="A85" s="44" t="s">
        <v>115</v>
      </c>
      <c r="B85" s="44" t="s">
        <v>282</v>
      </c>
      <c r="C85" s="44">
        <v>449</v>
      </c>
    </row>
    <row r="86" spans="1:3" x14ac:dyDescent="0.35">
      <c r="A86" s="44" t="s">
        <v>238</v>
      </c>
      <c r="B86" s="44" t="s">
        <v>294</v>
      </c>
      <c r="C86" s="44">
        <v>439</v>
      </c>
    </row>
    <row r="87" spans="1:3" x14ac:dyDescent="0.35">
      <c r="A87" s="44" t="s">
        <v>147</v>
      </c>
      <c r="B87" s="44" t="s">
        <v>146</v>
      </c>
      <c r="C87" s="44">
        <v>432</v>
      </c>
    </row>
    <row r="88" spans="1:3" x14ac:dyDescent="0.35">
      <c r="A88" s="43" t="s">
        <v>801</v>
      </c>
      <c r="B88" s="43" t="s">
        <v>1037</v>
      </c>
      <c r="C88" s="43">
        <v>425</v>
      </c>
    </row>
    <row r="89" spans="1:3" x14ac:dyDescent="0.35">
      <c r="A89" s="44" t="s">
        <v>8</v>
      </c>
      <c r="B89" s="44" t="s">
        <v>343</v>
      </c>
      <c r="C89" s="44">
        <v>414</v>
      </c>
    </row>
    <row r="90" spans="1:3" x14ac:dyDescent="0.35">
      <c r="A90" s="44" t="s">
        <v>147</v>
      </c>
      <c r="B90" s="44" t="s">
        <v>164</v>
      </c>
      <c r="C90" s="44">
        <v>409</v>
      </c>
    </row>
    <row r="91" spans="1:3" x14ac:dyDescent="0.35">
      <c r="A91" s="44" t="s">
        <v>147</v>
      </c>
      <c r="B91" s="44" t="s">
        <v>840</v>
      </c>
      <c r="C91" s="44">
        <v>404</v>
      </c>
    </row>
    <row r="92" spans="1:3" x14ac:dyDescent="0.35">
      <c r="A92" s="44" t="s">
        <v>177</v>
      </c>
      <c r="B92" s="44" t="s">
        <v>176</v>
      </c>
      <c r="C92" s="44">
        <v>392</v>
      </c>
    </row>
    <row r="93" spans="1:3" x14ac:dyDescent="0.35">
      <c r="A93" s="44" t="s">
        <v>870</v>
      </c>
      <c r="B93" s="44" t="s">
        <v>350</v>
      </c>
      <c r="C93" s="44">
        <v>389</v>
      </c>
    </row>
    <row r="94" spans="1:3" x14ac:dyDescent="0.35">
      <c r="A94" s="44" t="s">
        <v>247</v>
      </c>
      <c r="B94" s="44" t="s">
        <v>246</v>
      </c>
      <c r="C94" s="44">
        <v>384</v>
      </c>
    </row>
    <row r="95" spans="1:3" x14ac:dyDescent="0.35">
      <c r="A95" s="21" t="s">
        <v>14</v>
      </c>
      <c r="B95" s="21" t="s">
        <v>13</v>
      </c>
      <c r="C95" s="21">
        <v>381</v>
      </c>
    </row>
    <row r="96" spans="1:3" x14ac:dyDescent="0.35">
      <c r="A96" s="43" t="s">
        <v>801</v>
      </c>
      <c r="B96" s="43" t="s">
        <v>1038</v>
      </c>
      <c r="C96" s="43">
        <v>380</v>
      </c>
    </row>
    <row r="97" spans="1:3" x14ac:dyDescent="0.35">
      <c r="A97" s="44" t="s">
        <v>107</v>
      </c>
      <c r="B97" s="44" t="s">
        <v>839</v>
      </c>
      <c r="C97" s="44">
        <v>377</v>
      </c>
    </row>
    <row r="98" spans="1:3" x14ac:dyDescent="0.35">
      <c r="A98" s="44" t="s">
        <v>199</v>
      </c>
      <c r="B98" s="44" t="s">
        <v>198</v>
      </c>
      <c r="C98" s="44">
        <v>376</v>
      </c>
    </row>
    <row r="99" spans="1:3" x14ac:dyDescent="0.35">
      <c r="A99" s="44" t="s">
        <v>838</v>
      </c>
      <c r="B99" s="44" t="s">
        <v>837</v>
      </c>
      <c r="C99" s="44">
        <v>374</v>
      </c>
    </row>
    <row r="100" spans="1:3" x14ac:dyDescent="0.35">
      <c r="A100" s="43" t="s">
        <v>801</v>
      </c>
      <c r="B100" s="43" t="s">
        <v>1039</v>
      </c>
      <c r="C100" s="43">
        <v>367</v>
      </c>
    </row>
    <row r="101" spans="1:3" x14ac:dyDescent="0.35">
      <c r="A101" s="44" t="s">
        <v>336</v>
      </c>
      <c r="B101" s="44" t="s">
        <v>335</v>
      </c>
      <c r="C101" s="44">
        <v>354</v>
      </c>
    </row>
    <row r="102" spans="1:3" x14ac:dyDescent="0.35">
      <c r="A102" s="44" t="s">
        <v>891</v>
      </c>
      <c r="B102" s="44" t="s">
        <v>310</v>
      </c>
      <c r="C102" s="44">
        <v>354</v>
      </c>
    </row>
    <row r="103" spans="1:3" x14ac:dyDescent="0.35">
      <c r="A103" s="44" t="s">
        <v>107</v>
      </c>
      <c r="B103" s="44" t="s">
        <v>110</v>
      </c>
      <c r="C103" s="44">
        <v>350</v>
      </c>
    </row>
    <row r="104" spans="1:3" x14ac:dyDescent="0.35">
      <c r="A104" s="43" t="s">
        <v>188</v>
      </c>
      <c r="B104" s="43" t="s">
        <v>1040</v>
      </c>
      <c r="C104" s="43">
        <v>344</v>
      </c>
    </row>
    <row r="105" spans="1:3" x14ac:dyDescent="0.35">
      <c r="A105" s="44" t="s">
        <v>866</v>
      </c>
      <c r="B105" s="44" t="s">
        <v>352</v>
      </c>
      <c r="C105" s="44">
        <v>334</v>
      </c>
    </row>
    <row r="106" spans="1:3" x14ac:dyDescent="0.35">
      <c r="A106" s="44" t="s">
        <v>247</v>
      </c>
      <c r="B106" s="44" t="s">
        <v>841</v>
      </c>
      <c r="C106" s="44">
        <v>332</v>
      </c>
    </row>
    <row r="107" spans="1:3" x14ac:dyDescent="0.35">
      <c r="A107" s="44" t="s">
        <v>8</v>
      </c>
      <c r="B107" s="44" t="s">
        <v>369</v>
      </c>
      <c r="C107" s="44">
        <v>320</v>
      </c>
    </row>
    <row r="108" spans="1:3" x14ac:dyDescent="0.35">
      <c r="A108" s="44" t="s">
        <v>155</v>
      </c>
      <c r="B108" s="44" t="s">
        <v>216</v>
      </c>
      <c r="C108" s="44">
        <v>317</v>
      </c>
    </row>
    <row r="109" spans="1:3" x14ac:dyDescent="0.35">
      <c r="A109" s="44" t="s">
        <v>177</v>
      </c>
      <c r="B109" s="44" t="s">
        <v>371</v>
      </c>
      <c r="C109" s="44">
        <v>314</v>
      </c>
    </row>
    <row r="110" spans="1:3" x14ac:dyDescent="0.35">
      <c r="A110" s="44" t="s">
        <v>69</v>
      </c>
      <c r="B110" s="44" t="s">
        <v>363</v>
      </c>
      <c r="C110" s="44">
        <v>313</v>
      </c>
    </row>
    <row r="111" spans="1:3" x14ac:dyDescent="0.35">
      <c r="A111" s="44" t="s">
        <v>211</v>
      </c>
      <c r="B111" s="44" t="s">
        <v>210</v>
      </c>
      <c r="C111" s="44">
        <v>312</v>
      </c>
    </row>
    <row r="112" spans="1:3" x14ac:dyDescent="0.35">
      <c r="A112" s="44" t="s">
        <v>147</v>
      </c>
      <c r="B112" s="44" t="s">
        <v>375</v>
      </c>
      <c r="C112" s="44">
        <v>309</v>
      </c>
    </row>
    <row r="113" spans="1:3" x14ac:dyDescent="0.35">
      <c r="A113" s="44" t="s">
        <v>336</v>
      </c>
      <c r="B113" s="44" t="s">
        <v>338</v>
      </c>
      <c r="C113" s="44">
        <v>307</v>
      </c>
    </row>
    <row r="114" spans="1:3" x14ac:dyDescent="0.35">
      <c r="A114" s="44" t="s">
        <v>358</v>
      </c>
      <c r="B114" s="44" t="s">
        <v>357</v>
      </c>
      <c r="C114" s="44">
        <v>291</v>
      </c>
    </row>
    <row r="115" spans="1:3" x14ac:dyDescent="0.35">
      <c r="A115" s="44" t="s">
        <v>63</v>
      </c>
      <c r="B115" s="44" t="s">
        <v>345</v>
      </c>
      <c r="C115" s="44">
        <v>291</v>
      </c>
    </row>
    <row r="116" spans="1:3" x14ac:dyDescent="0.35">
      <c r="A116" s="44" t="s">
        <v>8</v>
      </c>
      <c r="B116" s="44" t="s">
        <v>373</v>
      </c>
      <c r="C116" s="44">
        <v>291</v>
      </c>
    </row>
    <row r="117" spans="1:3" x14ac:dyDescent="0.35">
      <c r="A117" s="44" t="s">
        <v>177</v>
      </c>
      <c r="B117" s="44" t="s">
        <v>831</v>
      </c>
      <c r="C117" s="44">
        <v>281</v>
      </c>
    </row>
    <row r="118" spans="1:3" x14ac:dyDescent="0.35">
      <c r="A118" s="43" t="s">
        <v>1072</v>
      </c>
      <c r="B118" s="43" t="s">
        <v>1041</v>
      </c>
      <c r="C118" s="43">
        <v>279</v>
      </c>
    </row>
    <row r="119" spans="1:3" x14ac:dyDescent="0.35">
      <c r="A119" s="44" t="s">
        <v>115</v>
      </c>
      <c r="B119" s="44" t="s">
        <v>162</v>
      </c>
      <c r="C119" s="44">
        <v>275</v>
      </c>
    </row>
    <row r="120" spans="1:3" x14ac:dyDescent="0.35">
      <c r="A120" s="44" t="s">
        <v>361</v>
      </c>
      <c r="B120" s="44" t="s">
        <v>360</v>
      </c>
      <c r="C120" s="44">
        <v>270</v>
      </c>
    </row>
    <row r="121" spans="1:3" x14ac:dyDescent="0.35">
      <c r="A121" s="43" t="s">
        <v>107</v>
      </c>
      <c r="B121" s="43" t="s">
        <v>1042</v>
      </c>
      <c r="C121" s="43">
        <v>263</v>
      </c>
    </row>
    <row r="122" spans="1:3" x14ac:dyDescent="0.35">
      <c r="A122" s="44" t="s">
        <v>107</v>
      </c>
      <c r="B122" s="44" t="s">
        <v>124</v>
      </c>
      <c r="C122" s="44">
        <v>262</v>
      </c>
    </row>
    <row r="123" spans="1:3" x14ac:dyDescent="0.35">
      <c r="A123" s="44" t="s">
        <v>107</v>
      </c>
      <c r="B123" s="44" t="s">
        <v>132</v>
      </c>
      <c r="C123" s="44">
        <f>98+82+80</f>
        <v>260</v>
      </c>
    </row>
    <row r="124" spans="1:3" x14ac:dyDescent="0.35">
      <c r="A124" s="44" t="s">
        <v>107</v>
      </c>
      <c r="B124" s="44" t="s">
        <v>805</v>
      </c>
      <c r="C124" s="44">
        <v>253</v>
      </c>
    </row>
    <row r="125" spans="1:3" x14ac:dyDescent="0.35">
      <c r="A125" s="44" t="s">
        <v>892</v>
      </c>
      <c r="B125" s="44" t="s">
        <v>233</v>
      </c>
      <c r="C125" s="44">
        <v>252</v>
      </c>
    </row>
    <row r="126" spans="1:3" x14ac:dyDescent="0.35">
      <c r="A126" s="44" t="s">
        <v>223</v>
      </c>
      <c r="B126" s="44" t="s">
        <v>229</v>
      </c>
      <c r="C126" s="44">
        <v>248</v>
      </c>
    </row>
    <row r="127" spans="1:3" x14ac:dyDescent="0.35">
      <c r="A127" s="93" t="s">
        <v>211</v>
      </c>
      <c r="B127" s="93" t="s">
        <v>1043</v>
      </c>
      <c r="C127" s="93">
        <v>247</v>
      </c>
    </row>
    <row r="128" spans="1:3" x14ac:dyDescent="0.35">
      <c r="A128" s="44" t="s">
        <v>147</v>
      </c>
      <c r="B128" s="44" t="s">
        <v>152</v>
      </c>
      <c r="C128" s="44">
        <v>244</v>
      </c>
    </row>
    <row r="129" spans="1:3" x14ac:dyDescent="0.35">
      <c r="A129" s="44" t="s">
        <v>126</v>
      </c>
      <c r="B129" s="44" t="s">
        <v>227</v>
      </c>
      <c r="C129" s="44">
        <v>242</v>
      </c>
    </row>
    <row r="130" spans="1:3" x14ac:dyDescent="0.35">
      <c r="A130" s="44" t="s">
        <v>107</v>
      </c>
      <c r="B130" s="44" t="s">
        <v>130</v>
      </c>
      <c r="C130" s="44">
        <v>241</v>
      </c>
    </row>
    <row r="131" spans="1:3" x14ac:dyDescent="0.35">
      <c r="A131" s="44" t="s">
        <v>147</v>
      </c>
      <c r="B131" s="44" t="s">
        <v>157</v>
      </c>
      <c r="C131" s="44">
        <v>240</v>
      </c>
    </row>
    <row r="132" spans="1:3" x14ac:dyDescent="0.35">
      <c r="A132" s="93" t="s">
        <v>1064</v>
      </c>
      <c r="B132" s="93" t="s">
        <v>1044</v>
      </c>
      <c r="C132" s="93">
        <v>240</v>
      </c>
    </row>
    <row r="133" spans="1:3" x14ac:dyDescent="0.35">
      <c r="A133" s="44" t="s">
        <v>107</v>
      </c>
      <c r="B133" s="44" t="s">
        <v>119</v>
      </c>
      <c r="C133" s="44">
        <v>236</v>
      </c>
    </row>
    <row r="134" spans="1:3" x14ac:dyDescent="0.35">
      <c r="A134" s="21" t="s">
        <v>12</v>
      </c>
      <c r="B134" s="21" t="s">
        <v>11</v>
      </c>
      <c r="C134" s="21">
        <v>223</v>
      </c>
    </row>
    <row r="135" spans="1:3" x14ac:dyDescent="0.35">
      <c r="A135" s="21" t="s">
        <v>6</v>
      </c>
      <c r="B135" s="21" t="s">
        <v>15</v>
      </c>
      <c r="C135" s="21">
        <v>209</v>
      </c>
    </row>
    <row r="136" spans="1:3" x14ac:dyDescent="0.35">
      <c r="A136" s="43" t="s">
        <v>1073</v>
      </c>
      <c r="B136" s="43" t="s">
        <v>1045</v>
      </c>
      <c r="C136" s="43">
        <v>205</v>
      </c>
    </row>
    <row r="137" spans="1:3" x14ac:dyDescent="0.35">
      <c r="A137" s="21" t="s">
        <v>23</v>
      </c>
      <c r="B137" s="21" t="s">
        <v>22</v>
      </c>
      <c r="C137" s="21">
        <v>202</v>
      </c>
    </row>
    <row r="138" spans="1:3" x14ac:dyDescent="0.35">
      <c r="A138" s="44" t="s">
        <v>106</v>
      </c>
      <c r="B138" s="44" t="s">
        <v>893</v>
      </c>
      <c r="C138" s="44">
        <v>199</v>
      </c>
    </row>
    <row r="139" spans="1:3" x14ac:dyDescent="0.35">
      <c r="A139" s="44" t="s">
        <v>69</v>
      </c>
      <c r="B139" s="44" t="s">
        <v>828</v>
      </c>
      <c r="C139" s="44">
        <v>184</v>
      </c>
    </row>
    <row r="140" spans="1:3" x14ac:dyDescent="0.35">
      <c r="A140" s="43" t="s">
        <v>155</v>
      </c>
      <c r="B140" s="43" t="s">
        <v>1046</v>
      </c>
      <c r="C140" s="43">
        <v>182</v>
      </c>
    </row>
    <row r="141" spans="1:3" x14ac:dyDescent="0.35">
      <c r="A141" s="43" t="s">
        <v>1074</v>
      </c>
      <c r="B141" s="43" t="s">
        <v>1047</v>
      </c>
      <c r="C141" s="43">
        <v>179</v>
      </c>
    </row>
    <row r="142" spans="1:3" x14ac:dyDescent="0.35">
      <c r="A142" s="44" t="s">
        <v>125</v>
      </c>
      <c r="B142" s="44" t="s">
        <v>121</v>
      </c>
      <c r="C142" s="44">
        <v>177</v>
      </c>
    </row>
    <row r="143" spans="1:3" x14ac:dyDescent="0.35">
      <c r="A143" s="44" t="s">
        <v>69</v>
      </c>
      <c r="B143" s="44" t="s">
        <v>231</v>
      </c>
      <c r="C143" s="44">
        <v>167</v>
      </c>
    </row>
    <row r="144" spans="1:3" x14ac:dyDescent="0.35">
      <c r="A144" s="44" t="s">
        <v>137</v>
      </c>
      <c r="B144" s="44" t="s">
        <v>150</v>
      </c>
      <c r="C144" s="44">
        <v>166</v>
      </c>
    </row>
    <row r="145" spans="1:3" x14ac:dyDescent="0.35">
      <c r="A145" s="43" t="s">
        <v>1075</v>
      </c>
      <c r="B145" s="43" t="s">
        <v>1048</v>
      </c>
      <c r="C145" s="43">
        <v>164</v>
      </c>
    </row>
    <row r="146" spans="1:3" x14ac:dyDescent="0.35">
      <c r="A146" s="44" t="s">
        <v>107</v>
      </c>
      <c r="B146" s="44" t="s">
        <v>183</v>
      </c>
      <c r="C146" s="44">
        <v>158</v>
      </c>
    </row>
    <row r="147" spans="1:3" x14ac:dyDescent="0.35">
      <c r="A147" s="44" t="s">
        <v>69</v>
      </c>
      <c r="B147" s="44" t="s">
        <v>168</v>
      </c>
      <c r="C147" s="44">
        <v>157</v>
      </c>
    </row>
    <row r="148" spans="1:3" x14ac:dyDescent="0.35">
      <c r="A148" s="44" t="s">
        <v>177</v>
      </c>
      <c r="B148" s="44" t="s">
        <v>822</v>
      </c>
      <c r="C148" s="44">
        <v>156</v>
      </c>
    </row>
    <row r="149" spans="1:3" x14ac:dyDescent="0.35">
      <c r="A149" s="44" t="s">
        <v>137</v>
      </c>
      <c r="B149" s="44" t="s">
        <v>136</v>
      </c>
      <c r="C149" s="44">
        <v>135</v>
      </c>
    </row>
    <row r="150" spans="1:3" x14ac:dyDescent="0.35">
      <c r="A150" s="43" t="s">
        <v>1076</v>
      </c>
      <c r="B150" s="43" t="s">
        <v>1049</v>
      </c>
      <c r="C150" s="43">
        <v>134</v>
      </c>
    </row>
    <row r="151" spans="1:3" x14ac:dyDescent="0.35">
      <c r="A151" s="44" t="s">
        <v>147</v>
      </c>
      <c r="B151" s="44" t="s">
        <v>172</v>
      </c>
      <c r="C151" s="44">
        <v>130</v>
      </c>
    </row>
    <row r="152" spans="1:3" x14ac:dyDescent="0.35">
      <c r="A152" s="44" t="s">
        <v>147</v>
      </c>
      <c r="B152" s="44" t="s">
        <v>235</v>
      </c>
      <c r="C152" s="44">
        <v>125</v>
      </c>
    </row>
    <row r="153" spans="1:3" x14ac:dyDescent="0.35">
      <c r="A153" s="44" t="s">
        <v>107</v>
      </c>
      <c r="B153" s="44" t="s">
        <v>134</v>
      </c>
      <c r="C153" s="44">
        <v>123</v>
      </c>
    </row>
    <row r="154" spans="1:3" x14ac:dyDescent="0.35">
      <c r="A154" s="43" t="s">
        <v>1075</v>
      </c>
      <c r="B154" s="43" t="s">
        <v>1050</v>
      </c>
      <c r="C154" s="43">
        <v>117</v>
      </c>
    </row>
    <row r="155" spans="1:3" x14ac:dyDescent="0.35">
      <c r="A155" s="44" t="s">
        <v>107</v>
      </c>
      <c r="B155" s="44" t="s">
        <v>810</v>
      </c>
      <c r="C155" s="44">
        <v>116</v>
      </c>
    </row>
    <row r="156" spans="1:3" x14ac:dyDescent="0.35">
      <c r="A156" s="44" t="s">
        <v>115</v>
      </c>
      <c r="B156" s="44" t="s">
        <v>114</v>
      </c>
      <c r="C156" s="44">
        <v>115</v>
      </c>
    </row>
    <row r="157" spans="1:3" x14ac:dyDescent="0.35">
      <c r="A157" s="44" t="s">
        <v>69</v>
      </c>
      <c r="B157" s="44" t="s">
        <v>832</v>
      </c>
      <c r="C157" s="44">
        <v>114</v>
      </c>
    </row>
    <row r="158" spans="1:3" x14ac:dyDescent="0.35">
      <c r="A158" s="43" t="s">
        <v>1071</v>
      </c>
      <c r="B158" s="43" t="s">
        <v>1051</v>
      </c>
      <c r="C158" s="43">
        <v>109</v>
      </c>
    </row>
    <row r="159" spans="1:3" x14ac:dyDescent="0.35">
      <c r="A159" s="44" t="s">
        <v>107</v>
      </c>
      <c r="B159" s="44" t="s">
        <v>193</v>
      </c>
      <c r="C159" s="44">
        <v>108</v>
      </c>
    </row>
    <row r="160" spans="1:3" x14ac:dyDescent="0.35">
      <c r="A160" s="44" t="s">
        <v>125</v>
      </c>
      <c r="B160" s="44" t="s">
        <v>190</v>
      </c>
      <c r="C160" s="44">
        <v>101</v>
      </c>
    </row>
    <row r="161" spans="1:3" x14ac:dyDescent="0.35">
      <c r="A161" s="44" t="s">
        <v>147</v>
      </c>
      <c r="B161" s="44" t="s">
        <v>812</v>
      </c>
      <c r="C161" s="44">
        <v>99</v>
      </c>
    </row>
    <row r="162" spans="1:3" x14ac:dyDescent="0.35">
      <c r="A162" s="43" t="s">
        <v>125</v>
      </c>
      <c r="B162" s="43" t="s">
        <v>1052</v>
      </c>
      <c r="C162" s="43">
        <v>99</v>
      </c>
    </row>
    <row r="163" spans="1:3" x14ac:dyDescent="0.35">
      <c r="A163" s="43" t="s">
        <v>69</v>
      </c>
      <c r="B163" s="43" t="s">
        <v>1053</v>
      </c>
      <c r="C163" s="43">
        <v>96</v>
      </c>
    </row>
    <row r="164" spans="1:3" x14ac:dyDescent="0.35">
      <c r="A164" s="43" t="s">
        <v>1075</v>
      </c>
      <c r="B164" s="43" t="s">
        <v>1054</v>
      </c>
      <c r="C164" s="43">
        <v>95</v>
      </c>
    </row>
    <row r="165" spans="1:3" x14ac:dyDescent="0.35">
      <c r="A165" s="43" t="s">
        <v>1077</v>
      </c>
      <c r="B165" s="43" t="s">
        <v>1055</v>
      </c>
      <c r="C165" s="43">
        <v>94</v>
      </c>
    </row>
    <row r="166" spans="1:3" x14ac:dyDescent="0.35">
      <c r="A166" s="44" t="s">
        <v>107</v>
      </c>
      <c r="B166" s="44" t="s">
        <v>128</v>
      </c>
      <c r="C166" s="44">
        <v>89</v>
      </c>
    </row>
    <row r="167" spans="1:3" x14ac:dyDescent="0.35">
      <c r="A167" s="44" t="s">
        <v>69</v>
      </c>
      <c r="B167" s="43" t="s">
        <v>819</v>
      </c>
      <c r="C167" s="43">
        <v>84</v>
      </c>
    </row>
    <row r="168" spans="1:3" x14ac:dyDescent="0.35">
      <c r="A168" s="43" t="s">
        <v>1077</v>
      </c>
      <c r="B168" s="43" t="s">
        <v>1056</v>
      </c>
      <c r="C168" s="43">
        <v>82</v>
      </c>
    </row>
    <row r="169" spans="1:3" x14ac:dyDescent="0.35">
      <c r="A169" s="43" t="s">
        <v>1076</v>
      </c>
      <c r="B169" s="43" t="s">
        <v>1057</v>
      </c>
      <c r="C169" s="43">
        <v>80</v>
      </c>
    </row>
    <row r="170" spans="1:3" x14ac:dyDescent="0.35">
      <c r="A170" s="44" t="s">
        <v>140</v>
      </c>
      <c r="B170" s="44" t="s">
        <v>139</v>
      </c>
      <c r="C170" s="44">
        <v>78</v>
      </c>
    </row>
    <row r="171" spans="1:3" x14ac:dyDescent="0.35">
      <c r="A171" s="44" t="s">
        <v>148</v>
      </c>
      <c r="B171" s="44" t="s">
        <v>185</v>
      </c>
      <c r="C171" s="44">
        <v>70</v>
      </c>
    </row>
    <row r="172" spans="1:3" x14ac:dyDescent="0.35">
      <c r="A172" s="44" t="s">
        <v>223</v>
      </c>
      <c r="B172" s="44" t="s">
        <v>222</v>
      </c>
      <c r="C172" s="44">
        <v>66</v>
      </c>
    </row>
    <row r="173" spans="1:3" x14ac:dyDescent="0.35">
      <c r="A173" s="44" t="s">
        <v>208</v>
      </c>
      <c r="B173" s="44" t="s">
        <v>207</v>
      </c>
      <c r="C173" s="44">
        <v>62</v>
      </c>
    </row>
    <row r="174" spans="1:3" x14ac:dyDescent="0.35">
      <c r="A174" s="44" t="s">
        <v>147</v>
      </c>
      <c r="B174" s="44" t="s">
        <v>826</v>
      </c>
      <c r="C174" s="44">
        <v>61</v>
      </c>
    </row>
    <row r="175" spans="1:3" x14ac:dyDescent="0.35">
      <c r="A175" s="44" t="s">
        <v>107</v>
      </c>
      <c r="B175" s="44" t="s">
        <v>142</v>
      </c>
      <c r="C175" s="44">
        <v>61</v>
      </c>
    </row>
    <row r="176" spans="1:3" x14ac:dyDescent="0.35">
      <c r="A176" s="44" t="s">
        <v>125</v>
      </c>
      <c r="B176" s="44" t="s">
        <v>811</v>
      </c>
      <c r="C176" s="44">
        <v>60</v>
      </c>
    </row>
    <row r="177" spans="1:3" x14ac:dyDescent="0.35">
      <c r="A177" s="44" t="s">
        <v>147</v>
      </c>
      <c r="B177" s="44" t="s">
        <v>817</v>
      </c>
      <c r="C177" s="44">
        <v>58</v>
      </c>
    </row>
    <row r="178" spans="1:3" x14ac:dyDescent="0.35">
      <c r="A178" s="44" t="s">
        <v>107</v>
      </c>
      <c r="B178" s="44" t="s">
        <v>823</v>
      </c>
      <c r="C178" s="44">
        <v>58</v>
      </c>
    </row>
    <row r="179" spans="1:3" x14ac:dyDescent="0.35">
      <c r="A179" s="43" t="s">
        <v>69</v>
      </c>
      <c r="B179" s="43" t="s">
        <v>1058</v>
      </c>
      <c r="C179" s="43">
        <v>57</v>
      </c>
    </row>
    <row r="180" spans="1:3" x14ac:dyDescent="0.35">
      <c r="A180" s="44" t="s">
        <v>69</v>
      </c>
      <c r="B180" s="44" t="s">
        <v>827</v>
      </c>
      <c r="C180" s="44">
        <v>55</v>
      </c>
    </row>
    <row r="181" spans="1:3" x14ac:dyDescent="0.35">
      <c r="A181" s="44" t="s">
        <v>69</v>
      </c>
      <c r="B181" s="44" t="s">
        <v>830</v>
      </c>
      <c r="C181" s="44">
        <v>51</v>
      </c>
    </row>
    <row r="182" spans="1:3" x14ac:dyDescent="0.35">
      <c r="A182" s="44" t="s">
        <v>137</v>
      </c>
      <c r="B182" s="44" t="s">
        <v>824</v>
      </c>
      <c r="C182" s="44">
        <v>49</v>
      </c>
    </row>
    <row r="183" spans="1:3" x14ac:dyDescent="0.35">
      <c r="A183" s="44" t="s">
        <v>115</v>
      </c>
      <c r="B183" s="44" t="s">
        <v>174</v>
      </c>
      <c r="C183" s="44">
        <v>48</v>
      </c>
    </row>
    <row r="184" spans="1:3" x14ac:dyDescent="0.35">
      <c r="A184" s="44" t="s">
        <v>115</v>
      </c>
      <c r="B184" s="44" t="s">
        <v>829</v>
      </c>
      <c r="C184" s="44">
        <v>46</v>
      </c>
    </row>
    <row r="185" spans="1:3" x14ac:dyDescent="0.35">
      <c r="A185" s="44" t="s">
        <v>148</v>
      </c>
      <c r="B185" s="44" t="s">
        <v>813</v>
      </c>
      <c r="C185" s="44">
        <v>45</v>
      </c>
    </row>
    <row r="186" spans="1:3" x14ac:dyDescent="0.35">
      <c r="A186" s="43" t="s">
        <v>1075</v>
      </c>
      <c r="B186" s="43" t="s">
        <v>1059</v>
      </c>
      <c r="C186" s="43">
        <v>45</v>
      </c>
    </row>
    <row r="187" spans="1:3" x14ac:dyDescent="0.35">
      <c r="A187" s="44" t="s">
        <v>147</v>
      </c>
      <c r="B187" s="44" t="s">
        <v>820</v>
      </c>
      <c r="C187" s="44">
        <v>43</v>
      </c>
    </row>
    <row r="188" spans="1:3" x14ac:dyDescent="0.35">
      <c r="A188" s="44" t="s">
        <v>177</v>
      </c>
      <c r="B188" s="44" t="s">
        <v>815</v>
      </c>
      <c r="C188" s="44">
        <v>43</v>
      </c>
    </row>
    <row r="189" spans="1:3" x14ac:dyDescent="0.35">
      <c r="A189" s="44" t="s">
        <v>115</v>
      </c>
      <c r="B189" s="44" t="s">
        <v>809</v>
      </c>
      <c r="C189" s="44">
        <v>43</v>
      </c>
    </row>
    <row r="190" spans="1:3" x14ac:dyDescent="0.35">
      <c r="A190" s="44" t="s">
        <v>894</v>
      </c>
      <c r="B190" s="44" t="s">
        <v>821</v>
      </c>
      <c r="C190" s="44">
        <v>39</v>
      </c>
    </row>
    <row r="191" spans="1:3" x14ac:dyDescent="0.35">
      <c r="A191" s="44" t="s">
        <v>107</v>
      </c>
      <c r="B191" s="44" t="s">
        <v>808</v>
      </c>
      <c r="C191" s="44">
        <v>37</v>
      </c>
    </row>
    <row r="192" spans="1:3" x14ac:dyDescent="0.35">
      <c r="A192" s="44" t="s">
        <v>107</v>
      </c>
      <c r="B192" s="44" t="s">
        <v>814</v>
      </c>
      <c r="C192" s="44">
        <v>37</v>
      </c>
    </row>
    <row r="193" spans="1:3" x14ac:dyDescent="0.35">
      <c r="A193" s="44" t="s">
        <v>125</v>
      </c>
      <c r="B193" s="44" t="s">
        <v>806</v>
      </c>
      <c r="C193" s="44">
        <v>36</v>
      </c>
    </row>
    <row r="194" spans="1:3" x14ac:dyDescent="0.35">
      <c r="A194" s="43" t="s">
        <v>1075</v>
      </c>
      <c r="B194" s="43" t="s">
        <v>1060</v>
      </c>
      <c r="C194" s="43">
        <v>32</v>
      </c>
    </row>
    <row r="195" spans="1:3" x14ac:dyDescent="0.35">
      <c r="A195" s="44" t="s">
        <v>125</v>
      </c>
      <c r="B195" s="44" t="s">
        <v>818</v>
      </c>
      <c r="C195" s="44">
        <v>29</v>
      </c>
    </row>
    <row r="196" spans="1:3" x14ac:dyDescent="0.35">
      <c r="A196" s="44" t="s">
        <v>177</v>
      </c>
      <c r="B196" s="44" t="s">
        <v>825</v>
      </c>
      <c r="C196" s="44">
        <v>29</v>
      </c>
    </row>
    <row r="197" spans="1:3" x14ac:dyDescent="0.35">
      <c r="A197" s="43" t="s">
        <v>1077</v>
      </c>
      <c r="B197" s="43" t="s">
        <v>1061</v>
      </c>
      <c r="C197" s="43">
        <v>20</v>
      </c>
    </row>
    <row r="198" spans="1:3" x14ac:dyDescent="0.35">
      <c r="A198" s="44" t="s">
        <v>107</v>
      </c>
      <c r="B198" s="44" t="s">
        <v>803</v>
      </c>
      <c r="C198" s="44">
        <v>18</v>
      </c>
    </row>
    <row r="199" spans="1:3" x14ac:dyDescent="0.35">
      <c r="A199" s="43" t="s">
        <v>1078</v>
      </c>
      <c r="B199" s="43" t="s">
        <v>1062</v>
      </c>
      <c r="C199" s="43">
        <v>18</v>
      </c>
    </row>
    <row r="200" spans="1:3" x14ac:dyDescent="0.35">
      <c r="A200" s="44" t="s">
        <v>107</v>
      </c>
      <c r="B200" s="44" t="s">
        <v>804</v>
      </c>
      <c r="C200" s="44">
        <v>16</v>
      </c>
    </row>
    <row r="201" spans="1:3" x14ac:dyDescent="0.35">
      <c r="A201" s="43" t="s">
        <v>801</v>
      </c>
      <c r="B201" s="43" t="s">
        <v>1063</v>
      </c>
      <c r="C201" s="43">
        <v>14</v>
      </c>
    </row>
    <row r="202" spans="1:3" x14ac:dyDescent="0.35">
      <c r="A202" s="44" t="s">
        <v>107</v>
      </c>
      <c r="B202" s="44" t="s">
        <v>816</v>
      </c>
      <c r="C202" s="44">
        <v>9</v>
      </c>
    </row>
  </sheetData>
  <sortState xmlns:xlrd2="http://schemas.microsoft.com/office/spreadsheetml/2017/richdata2" ref="E6:F38">
    <sortCondition descending="1" ref="F6:F3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10610-53D6-40C0-8485-D7581DDC7BD5}">
  <dimension ref="A1:J322"/>
  <sheetViews>
    <sheetView workbookViewId="0">
      <selection sqref="A1:A1048576"/>
    </sheetView>
  </sheetViews>
  <sheetFormatPr defaultRowHeight="14.5" x14ac:dyDescent="0.35"/>
  <cols>
    <col min="1" max="1" width="8.7265625" style="45"/>
    <col min="2" max="2" width="22.36328125" style="42" bestFit="1" customWidth="1"/>
    <col min="3" max="3" width="47.36328125" style="42" customWidth="1"/>
    <col min="4" max="4" width="8.7265625" style="42"/>
    <col min="6" max="6" width="20.1796875" bestFit="1" customWidth="1"/>
  </cols>
  <sheetData>
    <row r="1" spans="1:10" ht="15" thickBot="1" x14ac:dyDescent="0.4">
      <c r="A1" s="45" t="s">
        <v>0</v>
      </c>
      <c r="B1" s="42" t="s">
        <v>2</v>
      </c>
      <c r="C1" s="42" t="s">
        <v>1</v>
      </c>
      <c r="D1" s="42" t="s">
        <v>842</v>
      </c>
    </row>
    <row r="2" spans="1:10" x14ac:dyDescent="0.35">
      <c r="A2" s="54"/>
      <c r="B2" s="62" t="s">
        <v>8</v>
      </c>
      <c r="C2" s="55" t="s">
        <v>343</v>
      </c>
      <c r="D2" s="56">
        <v>4361</v>
      </c>
      <c r="F2" s="3"/>
    </row>
    <row r="3" spans="1:10" x14ac:dyDescent="0.35">
      <c r="A3" s="54"/>
      <c r="B3" s="64" t="s">
        <v>238</v>
      </c>
      <c r="C3" s="50" t="s">
        <v>298</v>
      </c>
      <c r="D3" s="51">
        <v>4166</v>
      </c>
      <c r="F3" s="1" t="s">
        <v>74</v>
      </c>
      <c r="G3" s="3" t="s">
        <v>539</v>
      </c>
      <c r="H3" s="3"/>
    </row>
    <row r="4" spans="1:10" x14ac:dyDescent="0.35">
      <c r="A4" s="54"/>
      <c r="B4" s="73" t="s">
        <v>843</v>
      </c>
      <c r="C4" s="78" t="s">
        <v>844</v>
      </c>
      <c r="D4" s="57">
        <v>3700</v>
      </c>
      <c r="F4" s="59" t="s">
        <v>537</v>
      </c>
      <c r="G4" s="17" t="s">
        <v>541</v>
      </c>
      <c r="H4" s="17"/>
    </row>
    <row r="5" spans="1:10" x14ac:dyDescent="0.35">
      <c r="A5" s="54"/>
      <c r="B5" s="64" t="s">
        <v>8</v>
      </c>
      <c r="C5" s="50" t="s">
        <v>406</v>
      </c>
      <c r="D5" s="51">
        <v>3541</v>
      </c>
      <c r="F5" s="50" t="s">
        <v>537</v>
      </c>
      <c r="G5" s="20" t="s">
        <v>908</v>
      </c>
      <c r="H5" s="20"/>
    </row>
    <row r="6" spans="1:10" x14ac:dyDescent="0.35">
      <c r="A6" s="54"/>
      <c r="B6" s="73" t="s">
        <v>8</v>
      </c>
      <c r="C6" s="78" t="s">
        <v>878</v>
      </c>
      <c r="D6" s="57">
        <v>3400</v>
      </c>
    </row>
    <row r="7" spans="1:10" x14ac:dyDescent="0.35">
      <c r="A7" s="54"/>
      <c r="B7" s="64" t="s">
        <v>177</v>
      </c>
      <c r="C7" s="50" t="s">
        <v>272</v>
      </c>
      <c r="D7" s="51">
        <v>3372</v>
      </c>
      <c r="F7" s="40" t="s">
        <v>2</v>
      </c>
      <c r="G7" s="40" t="s">
        <v>868</v>
      </c>
      <c r="H7" s="40"/>
      <c r="I7" s="40"/>
      <c r="J7" s="40"/>
    </row>
    <row r="8" spans="1:10" x14ac:dyDescent="0.35">
      <c r="A8" s="54"/>
      <c r="B8" s="73" t="s">
        <v>8</v>
      </c>
      <c r="C8" s="78" t="s">
        <v>543</v>
      </c>
      <c r="D8" s="57">
        <v>3200</v>
      </c>
      <c r="F8" s="95" t="s">
        <v>8</v>
      </c>
      <c r="G8" s="95">
        <f>876+1430+1550+4361+3541+3400+3200+3010+2950+1456+1400+1200+1021+1000+801+706+636+608+602+459+424+406+405+404+33+273+260+137+10+850+21+692+317+78+123+662</f>
        <v>39302</v>
      </c>
      <c r="H8" s="80"/>
      <c r="I8" s="80"/>
      <c r="J8" s="80"/>
    </row>
    <row r="9" spans="1:10" x14ac:dyDescent="0.35">
      <c r="A9" s="54"/>
      <c r="B9" s="64" t="s">
        <v>8</v>
      </c>
      <c r="C9" s="50" t="s">
        <v>218</v>
      </c>
      <c r="D9" s="51">
        <v>3010</v>
      </c>
      <c r="F9" s="95" t="s">
        <v>238</v>
      </c>
      <c r="G9" s="95">
        <v>27325</v>
      </c>
      <c r="H9" s="80"/>
      <c r="I9" s="40"/>
      <c r="J9" s="40"/>
    </row>
    <row r="10" spans="1:10" x14ac:dyDescent="0.35">
      <c r="A10" s="54"/>
      <c r="B10" s="64" t="s">
        <v>238</v>
      </c>
      <c r="C10" s="50" t="s">
        <v>328</v>
      </c>
      <c r="D10" s="51">
        <v>2974</v>
      </c>
      <c r="F10" s="95" t="s">
        <v>177</v>
      </c>
      <c r="G10" s="95">
        <f>3372+2925+1259+861+659+617+549+444+387+375+305+265+241+214+137+88+55+39+30+130+343+1106+876</f>
        <v>15277</v>
      </c>
      <c r="H10" s="80"/>
      <c r="I10" s="40"/>
      <c r="J10" s="40"/>
    </row>
    <row r="11" spans="1:10" ht="15" thickBot="1" x14ac:dyDescent="0.4">
      <c r="A11" s="54"/>
      <c r="B11" s="74" t="s">
        <v>8</v>
      </c>
      <c r="C11" s="79" t="s">
        <v>845</v>
      </c>
      <c r="D11" s="66">
        <v>2950</v>
      </c>
      <c r="F11" s="95" t="s">
        <v>69</v>
      </c>
      <c r="G11" s="95">
        <v>11521</v>
      </c>
      <c r="H11" s="80"/>
      <c r="I11" s="40"/>
      <c r="J11" s="40"/>
    </row>
    <row r="12" spans="1:10" x14ac:dyDescent="0.35">
      <c r="A12" s="52"/>
      <c r="B12" s="75" t="s">
        <v>177</v>
      </c>
      <c r="C12" s="75" t="s">
        <v>395</v>
      </c>
      <c r="D12" s="75">
        <v>2925</v>
      </c>
      <c r="F12" s="95" t="s">
        <v>147</v>
      </c>
      <c r="G12" s="95">
        <f>2907+1353+967+520+443+430+416+334+290+272+235+206+177+167+150+118+93+71+61+40+31+21+16+16+325+279+121</f>
        <v>10059</v>
      </c>
      <c r="H12" s="80"/>
      <c r="I12" s="40"/>
      <c r="J12" s="40"/>
    </row>
    <row r="13" spans="1:10" x14ac:dyDescent="0.35">
      <c r="A13" s="52"/>
      <c r="B13" s="75" t="s">
        <v>147</v>
      </c>
      <c r="C13" s="75" t="s">
        <v>203</v>
      </c>
      <c r="D13" s="75">
        <v>2907</v>
      </c>
      <c r="F13" s="40" t="s">
        <v>155</v>
      </c>
      <c r="G13" s="40">
        <v>5477</v>
      </c>
      <c r="H13" s="40"/>
      <c r="I13" s="40"/>
      <c r="J13" s="40"/>
    </row>
    <row r="14" spans="1:10" x14ac:dyDescent="0.35">
      <c r="A14" s="52"/>
      <c r="B14" s="75" t="s">
        <v>238</v>
      </c>
      <c r="C14" s="75" t="s">
        <v>899</v>
      </c>
      <c r="D14" s="75">
        <v>2859</v>
      </c>
      <c r="F14" s="40" t="s">
        <v>188</v>
      </c>
      <c r="G14" s="40">
        <v>5041</v>
      </c>
      <c r="H14" s="40"/>
      <c r="I14" s="40"/>
      <c r="J14" s="40"/>
    </row>
    <row r="15" spans="1:10" x14ac:dyDescent="0.35">
      <c r="A15" s="52"/>
      <c r="B15" s="76" t="s">
        <v>238</v>
      </c>
      <c r="C15" s="76" t="s">
        <v>846</v>
      </c>
      <c r="D15" s="76">
        <v>2500</v>
      </c>
      <c r="F15" s="40" t="s">
        <v>843</v>
      </c>
      <c r="G15" s="40">
        <v>3700</v>
      </c>
      <c r="H15" s="40"/>
      <c r="I15" s="40"/>
      <c r="J15" s="40"/>
    </row>
    <row r="16" spans="1:10" x14ac:dyDescent="0.35">
      <c r="A16" s="52"/>
      <c r="B16" s="76" t="s">
        <v>155</v>
      </c>
      <c r="C16" s="76" t="s">
        <v>545</v>
      </c>
      <c r="D16" s="76">
        <v>2500</v>
      </c>
      <c r="F16" s="40" t="s">
        <v>850</v>
      </c>
      <c r="G16" s="40">
        <f>1550+1926</f>
        <v>3476</v>
      </c>
      <c r="H16" s="40"/>
      <c r="I16" s="40"/>
      <c r="J16" s="40"/>
    </row>
    <row r="17" spans="1:10" x14ac:dyDescent="0.35">
      <c r="A17" s="52"/>
      <c r="B17" s="75" t="s">
        <v>900</v>
      </c>
      <c r="C17" s="75" t="s">
        <v>901</v>
      </c>
      <c r="D17" s="75">
        <v>2264</v>
      </c>
      <c r="F17" s="40" t="s">
        <v>869</v>
      </c>
      <c r="G17" s="40">
        <v>3453</v>
      </c>
      <c r="H17" s="40"/>
      <c r="I17" s="40"/>
      <c r="J17" s="40"/>
    </row>
    <row r="18" spans="1:10" x14ac:dyDescent="0.35">
      <c r="A18" s="52"/>
      <c r="B18" s="75" t="s">
        <v>137</v>
      </c>
      <c r="C18" s="75" t="s">
        <v>367</v>
      </c>
      <c r="D18" s="75">
        <v>2041</v>
      </c>
      <c r="F18" s="40" t="s">
        <v>444</v>
      </c>
      <c r="G18" s="40">
        <f>448+292+1850+720</f>
        <v>3310</v>
      </c>
      <c r="H18" s="40"/>
      <c r="I18" s="40"/>
      <c r="J18" s="40"/>
    </row>
    <row r="19" spans="1:10" x14ac:dyDescent="0.35">
      <c r="A19" s="52"/>
      <c r="B19" s="76" t="s">
        <v>431</v>
      </c>
      <c r="C19" s="76" t="s">
        <v>542</v>
      </c>
      <c r="D19" s="76">
        <v>1850</v>
      </c>
      <c r="F19" s="40" t="s">
        <v>107</v>
      </c>
      <c r="G19" s="40">
        <v>3290</v>
      </c>
      <c r="H19" s="40"/>
      <c r="I19" s="40"/>
      <c r="J19" s="40"/>
    </row>
    <row r="20" spans="1:10" x14ac:dyDescent="0.35">
      <c r="A20" s="52"/>
      <c r="B20" s="76" t="s">
        <v>847</v>
      </c>
      <c r="C20" s="76" t="s">
        <v>848</v>
      </c>
      <c r="D20" s="76">
        <v>1850</v>
      </c>
      <c r="F20" s="40" t="s">
        <v>63</v>
      </c>
      <c r="G20" s="40">
        <f>1697+735+206</f>
        <v>2638</v>
      </c>
      <c r="H20" s="40"/>
      <c r="I20" s="40"/>
      <c r="J20" s="40"/>
    </row>
    <row r="21" spans="1:10" x14ac:dyDescent="0.35">
      <c r="A21" s="52"/>
      <c r="B21" s="75" t="s">
        <v>902</v>
      </c>
      <c r="C21" s="75" t="s">
        <v>381</v>
      </c>
      <c r="D21" s="75">
        <v>1719</v>
      </c>
      <c r="F21" s="40" t="s">
        <v>137</v>
      </c>
      <c r="G21" s="40">
        <f>2041+224+68+29</f>
        <v>2362</v>
      </c>
      <c r="H21" s="40"/>
      <c r="I21" s="40"/>
      <c r="J21" s="40"/>
    </row>
    <row r="22" spans="1:10" x14ac:dyDescent="0.35">
      <c r="A22" s="52"/>
      <c r="B22" s="75" t="s">
        <v>63</v>
      </c>
      <c r="C22" s="60" t="s">
        <v>402</v>
      </c>
      <c r="D22" s="75">
        <v>1697</v>
      </c>
      <c r="F22" s="40" t="s">
        <v>870</v>
      </c>
      <c r="G22" s="40">
        <f>818+483+384+338+293</f>
        <v>2316</v>
      </c>
      <c r="H22" s="40"/>
      <c r="I22" s="40"/>
      <c r="J22" s="40"/>
    </row>
    <row r="23" spans="1:10" x14ac:dyDescent="0.35">
      <c r="A23" s="52"/>
      <c r="B23" s="76" t="s">
        <v>238</v>
      </c>
      <c r="C23" s="76" t="s">
        <v>849</v>
      </c>
      <c r="D23" s="76">
        <v>1550</v>
      </c>
      <c r="F23" s="40" t="s">
        <v>847</v>
      </c>
      <c r="G23" s="40">
        <v>1850</v>
      </c>
      <c r="H23" s="40"/>
      <c r="I23" s="40"/>
      <c r="J23" s="40"/>
    </row>
    <row r="24" spans="1:10" x14ac:dyDescent="0.35">
      <c r="A24" s="52"/>
      <c r="B24" s="76" t="s">
        <v>850</v>
      </c>
      <c r="C24" s="76" t="s">
        <v>851</v>
      </c>
      <c r="D24" s="76">
        <v>1550</v>
      </c>
      <c r="F24" s="40" t="s">
        <v>864</v>
      </c>
      <c r="G24" s="40">
        <f>830+845</f>
        <v>1675</v>
      </c>
      <c r="H24" s="40"/>
      <c r="I24" s="40"/>
      <c r="J24" s="40"/>
    </row>
    <row r="25" spans="1:10" x14ac:dyDescent="0.35">
      <c r="A25" s="52"/>
      <c r="B25" s="76" t="s">
        <v>852</v>
      </c>
      <c r="C25" s="76" t="s">
        <v>853</v>
      </c>
      <c r="D25" s="76">
        <v>1550</v>
      </c>
      <c r="F25" s="40" t="s">
        <v>125</v>
      </c>
      <c r="G25" s="40">
        <v>1654</v>
      </c>
      <c r="H25" s="40"/>
      <c r="I25" s="40"/>
      <c r="J25" s="40"/>
    </row>
    <row r="26" spans="1:10" x14ac:dyDescent="0.35">
      <c r="A26" s="52"/>
      <c r="B26" s="75" t="s">
        <v>69</v>
      </c>
      <c r="C26" s="75" t="s">
        <v>903</v>
      </c>
      <c r="D26" s="75">
        <v>1457</v>
      </c>
      <c r="F26" s="40" t="s">
        <v>801</v>
      </c>
      <c r="G26" s="40">
        <v>1591</v>
      </c>
      <c r="H26" s="40"/>
      <c r="I26" s="40"/>
      <c r="J26" s="40"/>
    </row>
    <row r="27" spans="1:10" x14ac:dyDescent="0.35">
      <c r="A27" s="52"/>
      <c r="B27" s="75" t="s">
        <v>8</v>
      </c>
      <c r="C27" s="75" t="s">
        <v>292</v>
      </c>
      <c r="D27" s="75">
        <v>1456</v>
      </c>
      <c r="F27" s="40" t="s">
        <v>871</v>
      </c>
      <c r="G27" s="40">
        <v>1550</v>
      </c>
      <c r="H27" s="40"/>
      <c r="I27" s="40"/>
      <c r="J27" s="40"/>
    </row>
    <row r="28" spans="1:10" x14ac:dyDescent="0.35">
      <c r="A28" s="52"/>
      <c r="B28" s="75" t="s">
        <v>238</v>
      </c>
      <c r="C28" s="75" t="s">
        <v>355</v>
      </c>
      <c r="D28" s="75">
        <v>1434</v>
      </c>
      <c r="F28" s="40" t="s">
        <v>608</v>
      </c>
      <c r="G28" s="40">
        <v>1337</v>
      </c>
      <c r="H28" s="40"/>
      <c r="I28" s="40"/>
      <c r="J28" s="40"/>
    </row>
    <row r="29" spans="1:10" x14ac:dyDescent="0.35">
      <c r="A29" s="52"/>
      <c r="B29" s="75" t="s">
        <v>287</v>
      </c>
      <c r="C29" s="75" t="s">
        <v>286</v>
      </c>
      <c r="D29" s="75">
        <v>1430</v>
      </c>
      <c r="F29" s="40" t="s">
        <v>855</v>
      </c>
      <c r="G29" s="40">
        <v>1300</v>
      </c>
      <c r="H29" s="40"/>
      <c r="I29" s="40"/>
      <c r="J29" s="40"/>
    </row>
    <row r="30" spans="1:10" x14ac:dyDescent="0.35">
      <c r="A30" s="52"/>
      <c r="B30" s="75" t="s">
        <v>155</v>
      </c>
      <c r="C30" s="75" t="s">
        <v>154</v>
      </c>
      <c r="D30" s="75">
        <v>1427</v>
      </c>
      <c r="F30" s="40" t="s">
        <v>115</v>
      </c>
      <c r="G30" s="40">
        <f>246+164+139+77+44+19+558</f>
        <v>1247</v>
      </c>
      <c r="H30" s="40"/>
      <c r="I30" s="40"/>
      <c r="J30" s="40"/>
    </row>
    <row r="31" spans="1:10" x14ac:dyDescent="0.35">
      <c r="A31" s="52"/>
      <c r="B31" s="76" t="s">
        <v>8</v>
      </c>
      <c r="C31" s="76" t="s">
        <v>854</v>
      </c>
      <c r="D31" s="76">
        <v>1400</v>
      </c>
      <c r="F31" s="40" t="s">
        <v>859</v>
      </c>
      <c r="G31" s="40">
        <v>1050</v>
      </c>
      <c r="H31" s="40"/>
      <c r="I31" s="40"/>
      <c r="J31" s="40"/>
    </row>
    <row r="32" spans="1:10" x14ac:dyDescent="0.35">
      <c r="A32" s="52"/>
      <c r="B32" s="75" t="s">
        <v>147</v>
      </c>
      <c r="C32" s="75" t="s">
        <v>240</v>
      </c>
      <c r="D32" s="75">
        <v>1353</v>
      </c>
      <c r="F32" s="40" t="s">
        <v>256</v>
      </c>
      <c r="G32" s="40">
        <f>598+306+100</f>
        <v>1004</v>
      </c>
      <c r="H32" s="40"/>
      <c r="I32" s="40"/>
      <c r="J32" s="40"/>
    </row>
    <row r="33" spans="1:10" x14ac:dyDescent="0.35">
      <c r="A33" s="52"/>
      <c r="B33" s="76" t="s">
        <v>855</v>
      </c>
      <c r="C33" s="76" t="s">
        <v>856</v>
      </c>
      <c r="D33" s="76">
        <v>1300</v>
      </c>
      <c r="F33" s="40" t="s">
        <v>358</v>
      </c>
      <c r="G33" s="40">
        <f>325+116+390+157</f>
        <v>988</v>
      </c>
      <c r="H33" s="40"/>
      <c r="I33" s="40"/>
      <c r="J33" s="40"/>
    </row>
    <row r="34" spans="1:10" x14ac:dyDescent="0.35">
      <c r="A34" s="52"/>
      <c r="B34" s="75" t="s">
        <v>238</v>
      </c>
      <c r="C34" s="75" t="s">
        <v>413</v>
      </c>
      <c r="D34" s="75">
        <v>1281</v>
      </c>
      <c r="F34" s="40" t="s">
        <v>872</v>
      </c>
      <c r="G34" s="40">
        <f>321+599</f>
        <v>920</v>
      </c>
      <c r="H34" s="40"/>
      <c r="I34" s="40"/>
      <c r="J34" s="40"/>
    </row>
    <row r="35" spans="1:10" x14ac:dyDescent="0.35">
      <c r="A35" s="52"/>
      <c r="B35" s="75" t="s">
        <v>177</v>
      </c>
      <c r="C35" s="75" t="s">
        <v>181</v>
      </c>
      <c r="D35" s="75">
        <v>1259</v>
      </c>
      <c r="F35" s="40" t="s">
        <v>211</v>
      </c>
      <c r="G35" s="40">
        <f>288+631</f>
        <v>919</v>
      </c>
      <c r="H35" s="40"/>
      <c r="I35" s="40"/>
      <c r="J35" s="40"/>
    </row>
    <row r="36" spans="1:10" x14ac:dyDescent="0.35">
      <c r="A36" s="52"/>
      <c r="B36" s="76" t="s">
        <v>155</v>
      </c>
      <c r="C36" s="76" t="s">
        <v>857</v>
      </c>
      <c r="D36" s="76">
        <v>1200</v>
      </c>
      <c r="F36" s="40" t="s">
        <v>199</v>
      </c>
      <c r="G36" s="40">
        <f>279+121+273+207</f>
        <v>880</v>
      </c>
      <c r="H36" s="40"/>
      <c r="I36" s="40"/>
      <c r="J36" s="40"/>
    </row>
    <row r="37" spans="1:10" x14ac:dyDescent="0.35">
      <c r="A37" s="52"/>
      <c r="B37" s="76" t="s">
        <v>8</v>
      </c>
      <c r="C37" s="76" t="s">
        <v>858</v>
      </c>
      <c r="D37" s="76">
        <v>1200</v>
      </c>
      <c r="F37" s="40" t="s">
        <v>1074</v>
      </c>
      <c r="G37" s="40">
        <v>850</v>
      </c>
      <c r="H37" s="40"/>
      <c r="I37" s="40"/>
      <c r="J37" s="40"/>
    </row>
    <row r="38" spans="1:10" x14ac:dyDescent="0.35">
      <c r="A38" s="52"/>
      <c r="B38" s="75" t="s">
        <v>888</v>
      </c>
      <c r="C38" s="75" t="s">
        <v>904</v>
      </c>
      <c r="D38" s="75">
        <v>1106</v>
      </c>
      <c r="F38" s="40" t="s">
        <v>873</v>
      </c>
      <c r="G38" s="40">
        <v>850</v>
      </c>
      <c r="H38" s="40"/>
      <c r="I38" s="40"/>
      <c r="J38" s="40"/>
    </row>
    <row r="39" spans="1:10" x14ac:dyDescent="0.35">
      <c r="A39" s="52"/>
      <c r="B39" s="75" t="s">
        <v>69</v>
      </c>
      <c r="C39" s="75" t="s">
        <v>166</v>
      </c>
      <c r="D39" s="75">
        <v>1098</v>
      </c>
      <c r="F39" s="40" t="s">
        <v>1065</v>
      </c>
      <c r="G39" s="40">
        <v>820</v>
      </c>
      <c r="H39" s="40"/>
      <c r="I39" s="40"/>
      <c r="J39" s="40"/>
    </row>
    <row r="40" spans="1:10" x14ac:dyDescent="0.35">
      <c r="A40" s="52"/>
      <c r="B40" s="76" t="s">
        <v>859</v>
      </c>
      <c r="C40" s="76" t="s">
        <v>860</v>
      </c>
      <c r="D40" s="76">
        <v>1050</v>
      </c>
      <c r="F40" s="40" t="s">
        <v>263</v>
      </c>
      <c r="G40" s="40">
        <f>466+173</f>
        <v>639</v>
      </c>
      <c r="H40" s="40"/>
      <c r="I40" s="40"/>
      <c r="J40" s="40"/>
    </row>
    <row r="41" spans="1:10" x14ac:dyDescent="0.35">
      <c r="A41" s="52"/>
      <c r="B41" s="75" t="s">
        <v>8</v>
      </c>
      <c r="C41" s="75" t="s">
        <v>905</v>
      </c>
      <c r="D41" s="75">
        <v>1021</v>
      </c>
      <c r="F41" s="40" t="s">
        <v>1095</v>
      </c>
      <c r="G41" s="40">
        <v>534</v>
      </c>
      <c r="H41" s="40"/>
      <c r="I41" s="40"/>
      <c r="J41" s="40"/>
    </row>
    <row r="42" spans="1:10" x14ac:dyDescent="0.35">
      <c r="A42" s="52"/>
      <c r="B42" s="76" t="s">
        <v>8</v>
      </c>
      <c r="C42" s="76" t="s">
        <v>861</v>
      </c>
      <c r="D42" s="76">
        <v>1000</v>
      </c>
      <c r="F42" s="40" t="s">
        <v>1075</v>
      </c>
      <c r="G42" s="40">
        <v>452</v>
      </c>
      <c r="H42" s="40"/>
      <c r="I42" s="40"/>
      <c r="J42" s="40"/>
    </row>
    <row r="43" spans="1:10" x14ac:dyDescent="0.35">
      <c r="A43" s="52"/>
      <c r="B43" s="75" t="s">
        <v>238</v>
      </c>
      <c r="C43" s="75" t="s">
        <v>400</v>
      </c>
      <c r="D43" s="75">
        <v>989</v>
      </c>
      <c r="F43" s="40" t="s">
        <v>1082</v>
      </c>
      <c r="G43" s="40">
        <v>417</v>
      </c>
      <c r="H43" s="40"/>
      <c r="I43" s="40"/>
      <c r="J43" s="40"/>
    </row>
    <row r="44" spans="1:10" x14ac:dyDescent="0.35">
      <c r="A44" s="52"/>
      <c r="B44" s="75" t="s">
        <v>147</v>
      </c>
      <c r="C44" s="75" t="s">
        <v>220</v>
      </c>
      <c r="D44" s="75">
        <v>967</v>
      </c>
      <c r="F44" s="40" t="s">
        <v>389</v>
      </c>
      <c r="G44" s="40">
        <v>372</v>
      </c>
      <c r="H44" s="40"/>
      <c r="I44" s="40"/>
      <c r="J44" s="40"/>
    </row>
    <row r="45" spans="1:10" x14ac:dyDescent="0.35">
      <c r="A45" s="52"/>
      <c r="B45" s="75" t="s">
        <v>906</v>
      </c>
      <c r="C45" s="75" t="s">
        <v>907</v>
      </c>
      <c r="D45" s="75">
        <v>876</v>
      </c>
      <c r="F45" s="40" t="s">
        <v>1071</v>
      </c>
      <c r="G45" s="40">
        <v>354</v>
      </c>
      <c r="H45" s="40"/>
      <c r="I45" s="40"/>
      <c r="J45" s="40"/>
    </row>
    <row r="46" spans="1:10" x14ac:dyDescent="0.35">
      <c r="A46" s="52"/>
      <c r="B46" s="75" t="s">
        <v>188</v>
      </c>
      <c r="C46" s="75" t="s">
        <v>187</v>
      </c>
      <c r="D46" s="75">
        <v>874</v>
      </c>
      <c r="F46" s="40" t="s">
        <v>1079</v>
      </c>
      <c r="G46" s="40">
        <v>324</v>
      </c>
      <c r="H46" s="40"/>
      <c r="I46" s="40"/>
      <c r="J46" s="40"/>
    </row>
    <row r="47" spans="1:10" x14ac:dyDescent="0.35">
      <c r="A47" s="52"/>
      <c r="B47" s="75" t="s">
        <v>177</v>
      </c>
      <c r="C47" s="75" t="s">
        <v>316</v>
      </c>
      <c r="D47" s="75">
        <v>861</v>
      </c>
      <c r="F47" s="40" t="s">
        <v>6</v>
      </c>
      <c r="G47" s="40">
        <v>319</v>
      </c>
      <c r="H47" s="40"/>
      <c r="I47" s="40"/>
      <c r="J47" s="40"/>
    </row>
    <row r="48" spans="1:10" x14ac:dyDescent="0.35">
      <c r="A48" s="52"/>
      <c r="B48" s="76" t="s">
        <v>862</v>
      </c>
      <c r="C48" s="76" t="s">
        <v>863</v>
      </c>
      <c r="D48" s="76">
        <v>850</v>
      </c>
      <c r="F48" s="40" t="s">
        <v>1097</v>
      </c>
      <c r="G48" s="40">
        <v>308</v>
      </c>
      <c r="H48" s="40"/>
      <c r="I48" s="40"/>
      <c r="J48" s="40"/>
    </row>
    <row r="49" spans="1:10" x14ac:dyDescent="0.35">
      <c r="A49" s="52"/>
      <c r="B49" s="76" t="s">
        <v>864</v>
      </c>
      <c r="C49" s="76" t="s">
        <v>865</v>
      </c>
      <c r="D49" s="76">
        <v>830</v>
      </c>
      <c r="F49" s="40" t="s">
        <v>1076</v>
      </c>
      <c r="G49" s="40">
        <v>300</v>
      </c>
      <c r="H49" s="40"/>
      <c r="I49" s="40"/>
      <c r="J49" s="40"/>
    </row>
    <row r="50" spans="1:10" x14ac:dyDescent="0.35">
      <c r="A50" s="52"/>
      <c r="B50" s="76" t="s">
        <v>866</v>
      </c>
      <c r="C50" s="76" t="s">
        <v>867</v>
      </c>
      <c r="D50" s="76">
        <v>830</v>
      </c>
      <c r="F50" s="40" t="s">
        <v>211</v>
      </c>
      <c r="G50" s="40">
        <v>288</v>
      </c>
      <c r="H50" s="40"/>
      <c r="I50" s="40"/>
      <c r="J50" s="40"/>
    </row>
    <row r="51" spans="1:10" x14ac:dyDescent="0.35">
      <c r="A51" s="52"/>
      <c r="B51" s="77" t="s">
        <v>196</v>
      </c>
      <c r="C51" s="77" t="s">
        <v>205</v>
      </c>
      <c r="D51" s="77">
        <v>818</v>
      </c>
      <c r="F51" s="40" t="s">
        <v>1098</v>
      </c>
      <c r="G51" s="40">
        <v>271</v>
      </c>
      <c r="H51" s="40"/>
      <c r="I51" s="40"/>
      <c r="J51" s="40"/>
    </row>
    <row r="52" spans="1:10" x14ac:dyDescent="0.35">
      <c r="A52" s="52"/>
      <c r="B52" s="75" t="s">
        <v>8</v>
      </c>
      <c r="C52" s="75" t="s">
        <v>242</v>
      </c>
      <c r="D52" s="75">
        <v>801</v>
      </c>
      <c r="F52" s="40" t="s">
        <v>1096</v>
      </c>
      <c r="G52" s="40">
        <v>224</v>
      </c>
      <c r="H52" s="40"/>
      <c r="I52" s="40"/>
      <c r="J52" s="40"/>
    </row>
    <row r="53" spans="1:10" x14ac:dyDescent="0.35">
      <c r="A53" s="52"/>
      <c r="B53" s="75" t="s">
        <v>107</v>
      </c>
      <c r="C53" s="75" t="s">
        <v>112</v>
      </c>
      <c r="D53" s="75">
        <v>798</v>
      </c>
      <c r="F53" s="40" t="s">
        <v>874</v>
      </c>
      <c r="G53" s="40">
        <v>218</v>
      </c>
      <c r="H53" s="40"/>
      <c r="I53" s="40"/>
      <c r="J53" s="40"/>
    </row>
    <row r="54" spans="1:10" x14ac:dyDescent="0.35">
      <c r="A54" s="52"/>
      <c r="B54" s="75" t="s">
        <v>238</v>
      </c>
      <c r="C54" s="75" t="s">
        <v>441</v>
      </c>
      <c r="D54" s="75">
        <v>782</v>
      </c>
      <c r="F54" s="40" t="s">
        <v>1084</v>
      </c>
      <c r="G54" s="40">
        <v>172</v>
      </c>
      <c r="H54" s="40"/>
      <c r="I54" s="40"/>
      <c r="J54" s="40"/>
    </row>
    <row r="55" spans="1:10" x14ac:dyDescent="0.35">
      <c r="A55" s="52"/>
      <c r="B55" s="75" t="s">
        <v>463</v>
      </c>
      <c r="C55" s="75" t="s">
        <v>462</v>
      </c>
      <c r="D55" s="75">
        <v>767</v>
      </c>
      <c r="F55" s="40" t="s">
        <v>1099</v>
      </c>
      <c r="G55" s="40">
        <v>164</v>
      </c>
      <c r="H55" s="40"/>
      <c r="I55" s="40"/>
      <c r="J55" s="40"/>
    </row>
    <row r="56" spans="1:10" x14ac:dyDescent="0.35">
      <c r="A56" s="52"/>
      <c r="B56" s="75" t="s">
        <v>69</v>
      </c>
      <c r="C56" s="75" t="s">
        <v>144</v>
      </c>
      <c r="D56" s="75">
        <v>743</v>
      </c>
      <c r="F56" s="40" t="s">
        <v>875</v>
      </c>
      <c r="G56" s="40">
        <v>123</v>
      </c>
      <c r="H56" s="40"/>
      <c r="I56" s="40"/>
      <c r="J56" s="40"/>
    </row>
    <row r="57" spans="1:10" x14ac:dyDescent="0.35">
      <c r="A57" s="52"/>
      <c r="B57" s="75" t="s">
        <v>63</v>
      </c>
      <c r="C57" s="75" t="s">
        <v>384</v>
      </c>
      <c r="D57" s="75">
        <v>735</v>
      </c>
      <c r="F57" s="40" t="s">
        <v>453</v>
      </c>
      <c r="G57" s="40">
        <v>112</v>
      </c>
      <c r="H57" s="40"/>
      <c r="I57" s="40"/>
      <c r="J57" s="40"/>
    </row>
    <row r="58" spans="1:10" x14ac:dyDescent="0.35">
      <c r="A58" s="52"/>
      <c r="B58" s="75" t="s">
        <v>431</v>
      </c>
      <c r="C58" s="75" t="s">
        <v>430</v>
      </c>
      <c r="D58" s="75">
        <v>720</v>
      </c>
      <c r="F58" s="40" t="s">
        <v>148</v>
      </c>
      <c r="G58" s="40">
        <f>57+27</f>
        <v>84</v>
      </c>
      <c r="H58" s="40"/>
      <c r="I58" s="40"/>
      <c r="J58" s="40"/>
    </row>
    <row r="59" spans="1:10" x14ac:dyDescent="0.35">
      <c r="A59" s="52"/>
      <c r="B59" s="75" t="s">
        <v>8</v>
      </c>
      <c r="C59" s="75" t="s">
        <v>408</v>
      </c>
      <c r="D59" s="75">
        <v>706</v>
      </c>
      <c r="F59" s="40" t="s">
        <v>223</v>
      </c>
      <c r="G59" s="40">
        <f>46+34</f>
        <v>80</v>
      </c>
      <c r="H59" s="40"/>
      <c r="I59" s="40"/>
      <c r="J59" s="40"/>
    </row>
    <row r="60" spans="1:10" x14ac:dyDescent="0.35">
      <c r="A60" s="52"/>
      <c r="B60" s="75" t="s">
        <v>428</v>
      </c>
      <c r="C60" s="75" t="s">
        <v>427</v>
      </c>
      <c r="D60" s="75">
        <v>692</v>
      </c>
      <c r="F60" s="40" t="s">
        <v>876</v>
      </c>
      <c r="G60" s="40">
        <v>78</v>
      </c>
      <c r="H60" s="40"/>
      <c r="I60" s="40"/>
      <c r="J60" s="40"/>
    </row>
    <row r="61" spans="1:10" x14ac:dyDescent="0.35">
      <c r="A61" s="52"/>
      <c r="B61" s="7" t="s">
        <v>27</v>
      </c>
      <c r="C61" s="7" t="s">
        <v>26</v>
      </c>
      <c r="D61" s="7">
        <v>662</v>
      </c>
      <c r="F61" s="40" t="s">
        <v>1078</v>
      </c>
      <c r="G61" s="40">
        <v>68</v>
      </c>
      <c r="H61" s="40"/>
      <c r="I61" s="40"/>
      <c r="J61" s="40"/>
    </row>
    <row r="62" spans="1:10" x14ac:dyDescent="0.35">
      <c r="A62" s="52"/>
      <c r="B62" s="75" t="s">
        <v>177</v>
      </c>
      <c r="C62" s="75" t="s">
        <v>322</v>
      </c>
      <c r="D62" s="75">
        <v>659</v>
      </c>
      <c r="F62" s="40" t="s">
        <v>266</v>
      </c>
      <c r="G62" s="40">
        <v>58</v>
      </c>
      <c r="H62" s="40"/>
      <c r="I62" s="40"/>
      <c r="J62" s="40"/>
    </row>
    <row r="63" spans="1:10" x14ac:dyDescent="0.35">
      <c r="A63" s="52"/>
      <c r="B63" s="75" t="s">
        <v>8</v>
      </c>
      <c r="C63" s="75" t="s">
        <v>306</v>
      </c>
      <c r="D63" s="75">
        <v>636</v>
      </c>
      <c r="F63" s="40" t="s">
        <v>877</v>
      </c>
      <c r="G63" s="40">
        <v>44</v>
      </c>
      <c r="H63" s="40"/>
      <c r="I63" s="40"/>
      <c r="J63" s="40"/>
    </row>
    <row r="64" spans="1:10" x14ac:dyDescent="0.35">
      <c r="A64" s="52"/>
      <c r="B64" s="75" t="s">
        <v>177</v>
      </c>
      <c r="C64" s="75" t="s">
        <v>201</v>
      </c>
      <c r="D64" s="75">
        <v>617</v>
      </c>
      <c r="F64" s="40" t="s">
        <v>838</v>
      </c>
      <c r="G64" s="40">
        <v>22</v>
      </c>
      <c r="H64" s="40"/>
      <c r="I64" s="40"/>
      <c r="J64" s="40"/>
    </row>
    <row r="65" spans="1:10" x14ac:dyDescent="0.35">
      <c r="A65" s="52"/>
      <c r="B65" s="75" t="s">
        <v>8</v>
      </c>
      <c r="C65" s="75" t="s">
        <v>391</v>
      </c>
      <c r="D65" s="75">
        <v>608</v>
      </c>
      <c r="F65" s="40" t="s">
        <v>247</v>
      </c>
      <c r="G65" s="40">
        <v>22</v>
      </c>
      <c r="H65" s="40"/>
      <c r="I65" s="40"/>
      <c r="J65" s="40"/>
    </row>
    <row r="66" spans="1:10" x14ac:dyDescent="0.35">
      <c r="A66" s="52"/>
      <c r="B66" s="75" t="s">
        <v>8</v>
      </c>
      <c r="C66" s="75" t="s">
        <v>437</v>
      </c>
      <c r="D66" s="75">
        <v>602</v>
      </c>
      <c r="F66" s="40"/>
      <c r="G66" s="40"/>
      <c r="H66" s="40"/>
      <c r="I66" s="40"/>
      <c r="J66" s="40"/>
    </row>
    <row r="67" spans="1:10" x14ac:dyDescent="0.35">
      <c r="A67" s="52"/>
      <c r="B67" s="75" t="s">
        <v>348</v>
      </c>
      <c r="C67" s="75" t="s">
        <v>347</v>
      </c>
      <c r="D67" s="75">
        <v>599</v>
      </c>
      <c r="F67" s="40"/>
      <c r="G67" s="40"/>
      <c r="H67" s="40"/>
      <c r="I67" s="40"/>
      <c r="J67" s="40"/>
    </row>
    <row r="68" spans="1:10" x14ac:dyDescent="0.35">
      <c r="A68" s="52"/>
      <c r="B68" s="75" t="s">
        <v>256</v>
      </c>
      <c r="C68" s="75" t="s">
        <v>421</v>
      </c>
      <c r="D68" s="75">
        <v>598</v>
      </c>
      <c r="F68" s="40"/>
      <c r="G68" s="40"/>
      <c r="H68" s="40"/>
      <c r="I68" s="40"/>
      <c r="J68" s="40"/>
    </row>
    <row r="69" spans="1:10" x14ac:dyDescent="0.35">
      <c r="A69" s="52"/>
      <c r="B69" s="75" t="s">
        <v>238</v>
      </c>
      <c r="C69" s="75" t="s">
        <v>393</v>
      </c>
      <c r="D69" s="75">
        <v>576</v>
      </c>
      <c r="F69" s="40"/>
      <c r="G69" s="40"/>
      <c r="H69" s="40"/>
      <c r="I69" s="40"/>
      <c r="J69" s="40"/>
    </row>
    <row r="70" spans="1:10" x14ac:dyDescent="0.35">
      <c r="A70" s="52"/>
      <c r="B70" s="75" t="s">
        <v>69</v>
      </c>
      <c r="C70" s="75" t="s">
        <v>379</v>
      </c>
      <c r="D70" s="75">
        <v>573</v>
      </c>
      <c r="F70" s="40"/>
      <c r="G70" s="40"/>
      <c r="H70" s="40"/>
      <c r="I70" s="40"/>
      <c r="J70" s="40"/>
    </row>
    <row r="71" spans="1:10" x14ac:dyDescent="0.35">
      <c r="A71" s="52"/>
      <c r="B71" s="75" t="s">
        <v>177</v>
      </c>
      <c r="C71" s="75" t="s">
        <v>377</v>
      </c>
      <c r="D71" s="75">
        <v>549</v>
      </c>
      <c r="F71" s="40"/>
      <c r="G71" s="40"/>
      <c r="H71" s="40"/>
      <c r="I71" s="40"/>
      <c r="J71" s="40"/>
    </row>
    <row r="72" spans="1:10" x14ac:dyDescent="0.35">
      <c r="A72" s="52"/>
      <c r="B72" s="75" t="s">
        <v>69</v>
      </c>
      <c r="C72" s="75" t="s">
        <v>404</v>
      </c>
      <c r="D72" s="75">
        <v>532</v>
      </c>
      <c r="F72" s="40"/>
      <c r="G72" s="40"/>
      <c r="H72" s="40"/>
      <c r="I72" s="40"/>
      <c r="J72" s="40"/>
    </row>
    <row r="73" spans="1:10" x14ac:dyDescent="0.35">
      <c r="A73" s="52"/>
      <c r="B73" s="75" t="s">
        <v>69</v>
      </c>
      <c r="C73" s="75" t="s">
        <v>422</v>
      </c>
      <c r="D73" s="75">
        <v>528</v>
      </c>
      <c r="F73" s="40"/>
      <c r="G73" s="40"/>
      <c r="H73" s="40"/>
      <c r="I73" s="40"/>
      <c r="J73" s="40"/>
    </row>
    <row r="74" spans="1:10" x14ac:dyDescent="0.35">
      <c r="A74" s="52"/>
      <c r="B74" s="75" t="s">
        <v>147</v>
      </c>
      <c r="C74" s="75" t="s">
        <v>386</v>
      </c>
      <c r="D74" s="75">
        <v>520</v>
      </c>
      <c r="F74" s="40"/>
      <c r="G74" s="40"/>
      <c r="H74" s="40"/>
      <c r="I74" s="40"/>
      <c r="J74" s="40"/>
    </row>
    <row r="75" spans="1:10" x14ac:dyDescent="0.35">
      <c r="A75" s="52"/>
      <c r="B75" s="75" t="s">
        <v>69</v>
      </c>
      <c r="C75" s="75" t="s">
        <v>363</v>
      </c>
      <c r="D75" s="75">
        <v>520</v>
      </c>
      <c r="F75" s="40"/>
      <c r="G75" s="40"/>
      <c r="H75" s="40"/>
      <c r="I75" s="40"/>
      <c r="J75" s="40"/>
    </row>
    <row r="76" spans="1:10" x14ac:dyDescent="0.35">
      <c r="A76" s="52"/>
      <c r="B76" s="75" t="s">
        <v>196</v>
      </c>
      <c r="C76" s="75" t="s">
        <v>350</v>
      </c>
      <c r="D76" s="75">
        <v>483</v>
      </c>
      <c r="F76" s="40"/>
      <c r="G76" s="40"/>
      <c r="H76" s="40"/>
      <c r="I76" s="40"/>
      <c r="J76" s="40"/>
    </row>
    <row r="77" spans="1:10" x14ac:dyDescent="0.35">
      <c r="A77" s="52"/>
      <c r="B77" s="75" t="s">
        <v>263</v>
      </c>
      <c r="C77" s="75" t="s">
        <v>262</v>
      </c>
      <c r="D77" s="75">
        <v>466</v>
      </c>
      <c r="F77" s="40"/>
      <c r="G77" s="40"/>
      <c r="H77" s="40"/>
      <c r="I77" s="40"/>
      <c r="J77" s="40"/>
    </row>
    <row r="78" spans="1:10" x14ac:dyDescent="0.35">
      <c r="A78" s="52"/>
      <c r="B78" s="75" t="s">
        <v>8</v>
      </c>
      <c r="C78" s="75" t="s">
        <v>318</v>
      </c>
      <c r="D78" s="75">
        <v>459</v>
      </c>
      <c r="F78" s="40"/>
      <c r="G78" s="40"/>
      <c r="H78" s="40"/>
      <c r="I78" s="40"/>
      <c r="J78" s="40"/>
    </row>
    <row r="79" spans="1:10" x14ac:dyDescent="0.35">
      <c r="A79" s="52"/>
      <c r="B79" s="75" t="s">
        <v>444</v>
      </c>
      <c r="C79" s="75" t="s">
        <v>443</v>
      </c>
      <c r="D79" s="75">
        <v>448</v>
      </c>
      <c r="F79" s="40"/>
      <c r="G79" s="40"/>
      <c r="H79" s="40"/>
      <c r="I79" s="40"/>
      <c r="J79" s="40"/>
    </row>
    <row r="80" spans="1:10" x14ac:dyDescent="0.35">
      <c r="A80" s="52"/>
      <c r="B80" s="75" t="s">
        <v>177</v>
      </c>
      <c r="C80" s="75" t="s">
        <v>179</v>
      </c>
      <c r="D80" s="75">
        <v>444</v>
      </c>
      <c r="F80" s="80"/>
      <c r="G80" s="80"/>
      <c r="H80" s="40"/>
      <c r="I80" s="40"/>
      <c r="J80" s="40"/>
    </row>
    <row r="81" spans="1:10" x14ac:dyDescent="0.35">
      <c r="A81" s="52"/>
      <c r="B81" s="75" t="s">
        <v>147</v>
      </c>
      <c r="C81" s="75" t="s">
        <v>419</v>
      </c>
      <c r="D81" s="75">
        <v>443</v>
      </c>
      <c r="F81" s="80"/>
      <c r="G81" s="80"/>
      <c r="H81" s="40"/>
      <c r="I81" s="40"/>
      <c r="J81" s="40"/>
    </row>
    <row r="82" spans="1:10" x14ac:dyDescent="0.35">
      <c r="A82" s="52"/>
      <c r="B82" s="75" t="s">
        <v>238</v>
      </c>
      <c r="C82" s="75" t="s">
        <v>249</v>
      </c>
      <c r="D82" s="75">
        <v>441</v>
      </c>
      <c r="F82" s="80"/>
      <c r="G82" s="80"/>
      <c r="H82" s="40"/>
      <c r="I82" s="40"/>
      <c r="J82" s="40"/>
    </row>
    <row r="83" spans="1:10" x14ac:dyDescent="0.35">
      <c r="A83" s="52"/>
      <c r="B83" s="75" t="s">
        <v>147</v>
      </c>
      <c r="C83" s="75" t="s">
        <v>365</v>
      </c>
      <c r="D83" s="75">
        <v>430</v>
      </c>
      <c r="F83" s="80"/>
      <c r="G83" s="80"/>
      <c r="H83" s="40"/>
      <c r="I83" s="40"/>
      <c r="J83" s="40"/>
    </row>
    <row r="84" spans="1:10" x14ac:dyDescent="0.35">
      <c r="A84" s="52"/>
      <c r="B84" s="75" t="s">
        <v>8</v>
      </c>
      <c r="C84" s="75" t="s">
        <v>417</v>
      </c>
      <c r="D84" s="75">
        <v>424</v>
      </c>
      <c r="F84" s="40"/>
      <c r="G84" s="40"/>
      <c r="H84" s="40"/>
      <c r="I84" s="40"/>
      <c r="J84" s="40"/>
    </row>
    <row r="85" spans="1:10" x14ac:dyDescent="0.35">
      <c r="A85" s="52"/>
      <c r="B85" s="75" t="s">
        <v>147</v>
      </c>
      <c r="C85" s="75" t="s">
        <v>146</v>
      </c>
      <c r="D85" s="75">
        <v>416</v>
      </c>
      <c r="F85" s="40"/>
      <c r="G85" s="40"/>
      <c r="H85" s="40"/>
      <c r="I85" s="40"/>
      <c r="J85" s="40"/>
    </row>
    <row r="86" spans="1:10" x14ac:dyDescent="0.35">
      <c r="A86" s="52"/>
      <c r="B86" s="75" t="s">
        <v>8</v>
      </c>
      <c r="C86" s="75" t="s">
        <v>268</v>
      </c>
      <c r="D86" s="75">
        <v>406</v>
      </c>
      <c r="F86" s="40"/>
      <c r="G86" s="40"/>
      <c r="H86" s="40"/>
      <c r="I86" s="40"/>
      <c r="J86" s="40"/>
    </row>
    <row r="87" spans="1:10" x14ac:dyDescent="0.35">
      <c r="A87" s="52"/>
      <c r="B87" s="75" t="s">
        <v>8</v>
      </c>
      <c r="C87" s="75" t="s">
        <v>439</v>
      </c>
      <c r="D87" s="75">
        <v>405</v>
      </c>
      <c r="F87" s="40"/>
      <c r="G87" s="40"/>
      <c r="H87" s="40"/>
      <c r="I87" s="40"/>
      <c r="J87" s="40"/>
    </row>
    <row r="88" spans="1:10" x14ac:dyDescent="0.35">
      <c r="A88" s="52"/>
      <c r="B88" s="75" t="s">
        <v>8</v>
      </c>
      <c r="C88" s="75" t="s">
        <v>446</v>
      </c>
      <c r="D88" s="75">
        <v>404</v>
      </c>
      <c r="F88" s="40"/>
      <c r="G88" s="40"/>
      <c r="H88" s="40"/>
      <c r="I88" s="40"/>
      <c r="J88" s="40"/>
    </row>
    <row r="89" spans="1:10" x14ac:dyDescent="0.35">
      <c r="A89" s="52"/>
      <c r="B89" s="75" t="s">
        <v>160</v>
      </c>
      <c r="C89" s="75" t="s">
        <v>159</v>
      </c>
      <c r="D89" s="75">
        <v>390</v>
      </c>
      <c r="F89" s="40"/>
      <c r="G89" s="40"/>
      <c r="H89" s="40"/>
      <c r="I89" s="40"/>
      <c r="J89" s="40"/>
    </row>
    <row r="90" spans="1:10" x14ac:dyDescent="0.35">
      <c r="A90" s="52"/>
      <c r="B90" s="75" t="s">
        <v>177</v>
      </c>
      <c r="C90" s="75" t="s">
        <v>326</v>
      </c>
      <c r="D90" s="75">
        <v>387</v>
      </c>
      <c r="F90" s="40"/>
      <c r="G90" s="40"/>
      <c r="H90" s="40"/>
      <c r="I90" s="40"/>
      <c r="J90" s="40"/>
    </row>
    <row r="91" spans="1:10" x14ac:dyDescent="0.35">
      <c r="A91" s="52"/>
      <c r="B91" s="75" t="s">
        <v>196</v>
      </c>
      <c r="C91" s="75" t="s">
        <v>195</v>
      </c>
      <c r="D91" s="75">
        <v>384</v>
      </c>
      <c r="F91" s="40"/>
      <c r="G91" s="40"/>
      <c r="H91" s="40"/>
      <c r="I91" s="40"/>
      <c r="J91" s="40"/>
    </row>
    <row r="92" spans="1:10" x14ac:dyDescent="0.35">
      <c r="A92" s="52"/>
      <c r="B92" s="75" t="s">
        <v>126</v>
      </c>
      <c r="C92" s="75" t="s">
        <v>130</v>
      </c>
      <c r="D92" s="75">
        <v>383</v>
      </c>
      <c r="F92" s="40"/>
      <c r="G92" s="40"/>
      <c r="H92" s="40"/>
      <c r="I92" s="40"/>
      <c r="J92" s="40"/>
    </row>
    <row r="93" spans="1:10" x14ac:dyDescent="0.35">
      <c r="A93" s="52"/>
      <c r="B93" s="7" t="s">
        <v>14</v>
      </c>
      <c r="C93" s="7" t="s">
        <v>13</v>
      </c>
      <c r="D93" s="7">
        <v>381</v>
      </c>
      <c r="F93" s="40"/>
      <c r="G93" s="40"/>
      <c r="H93" s="40"/>
      <c r="I93" s="40"/>
      <c r="J93" s="40"/>
    </row>
    <row r="94" spans="1:10" x14ac:dyDescent="0.35">
      <c r="A94" s="52"/>
      <c r="B94" s="75" t="s">
        <v>177</v>
      </c>
      <c r="C94" s="75" t="s">
        <v>415</v>
      </c>
      <c r="D94" s="75">
        <v>375</v>
      </c>
      <c r="F94" s="94"/>
      <c r="G94" s="94"/>
    </row>
    <row r="95" spans="1:10" x14ac:dyDescent="0.35">
      <c r="A95" s="52"/>
      <c r="B95" s="75" t="s">
        <v>389</v>
      </c>
      <c r="C95" s="75" t="s">
        <v>388</v>
      </c>
      <c r="D95" s="75">
        <v>372</v>
      </c>
      <c r="F95" s="94"/>
      <c r="G95" s="94"/>
    </row>
    <row r="96" spans="1:10" x14ac:dyDescent="0.35">
      <c r="A96" s="52"/>
      <c r="B96" s="75" t="s">
        <v>456</v>
      </c>
      <c r="C96" s="75" t="s">
        <v>455</v>
      </c>
      <c r="D96" s="75">
        <v>343</v>
      </c>
      <c r="F96" s="94"/>
      <c r="G96" s="94"/>
    </row>
    <row r="97" spans="1:7" x14ac:dyDescent="0.35">
      <c r="A97" s="52"/>
      <c r="B97" s="75" t="s">
        <v>214</v>
      </c>
      <c r="C97" s="75" t="s">
        <v>213</v>
      </c>
      <c r="D97" s="75">
        <v>339</v>
      </c>
      <c r="F97" s="94"/>
      <c r="G97" s="94"/>
    </row>
    <row r="98" spans="1:7" x14ac:dyDescent="0.35">
      <c r="A98" s="52"/>
      <c r="B98" s="75" t="s">
        <v>196</v>
      </c>
      <c r="C98" s="75" t="s">
        <v>433</v>
      </c>
      <c r="D98" s="75">
        <v>338</v>
      </c>
      <c r="F98" s="94"/>
      <c r="G98" s="94"/>
    </row>
    <row r="99" spans="1:7" x14ac:dyDescent="0.35">
      <c r="A99" s="52"/>
      <c r="B99" s="75" t="s">
        <v>147</v>
      </c>
      <c r="C99" s="75" t="s">
        <v>164</v>
      </c>
      <c r="D99" s="75">
        <v>334</v>
      </c>
      <c r="F99" s="94"/>
      <c r="G99" s="94"/>
    </row>
    <row r="100" spans="1:7" x14ac:dyDescent="0.35">
      <c r="A100" s="52"/>
      <c r="B100" s="75" t="s">
        <v>8</v>
      </c>
      <c r="C100" s="75" t="s">
        <v>369</v>
      </c>
      <c r="D100" s="75">
        <v>330</v>
      </c>
      <c r="F100" s="94"/>
      <c r="G100" s="94"/>
    </row>
    <row r="101" spans="1:7" x14ac:dyDescent="0.35">
      <c r="A101" s="52"/>
      <c r="B101" s="75" t="s">
        <v>107</v>
      </c>
      <c r="C101" s="75" t="s">
        <v>124</v>
      </c>
      <c r="D101" s="75">
        <v>326</v>
      </c>
      <c r="F101" s="94"/>
      <c r="G101" s="94"/>
    </row>
    <row r="102" spans="1:7" x14ac:dyDescent="0.35">
      <c r="A102" s="52"/>
      <c r="B102" s="75" t="s">
        <v>341</v>
      </c>
      <c r="C102" s="75" t="s">
        <v>340</v>
      </c>
      <c r="D102" s="75">
        <v>325</v>
      </c>
      <c r="F102" s="94"/>
      <c r="G102" s="94">
        <v>850</v>
      </c>
    </row>
    <row r="103" spans="1:7" x14ac:dyDescent="0.35">
      <c r="A103" s="52"/>
      <c r="B103" s="75" t="s">
        <v>314</v>
      </c>
      <c r="C103" s="75" t="s">
        <v>313</v>
      </c>
      <c r="D103" s="75">
        <v>321</v>
      </c>
    </row>
    <row r="104" spans="1:7" x14ac:dyDescent="0.35">
      <c r="A104" s="52"/>
      <c r="B104" s="75" t="s">
        <v>428</v>
      </c>
      <c r="C104" s="75" t="s">
        <v>460</v>
      </c>
      <c r="D104" s="75">
        <v>317</v>
      </c>
      <c r="F104" s="94"/>
      <c r="G104" s="94"/>
    </row>
    <row r="105" spans="1:7" x14ac:dyDescent="0.35">
      <c r="A105" s="52"/>
      <c r="B105" s="75" t="s">
        <v>256</v>
      </c>
      <c r="C105" s="75" t="s">
        <v>255</v>
      </c>
      <c r="D105" s="75">
        <v>306</v>
      </c>
      <c r="F105" s="94"/>
      <c r="G105" s="94"/>
    </row>
    <row r="106" spans="1:7" x14ac:dyDescent="0.35">
      <c r="A106" s="52"/>
      <c r="B106" s="75" t="s">
        <v>177</v>
      </c>
      <c r="C106" s="75" t="s">
        <v>176</v>
      </c>
      <c r="D106" s="75">
        <v>305</v>
      </c>
    </row>
    <row r="107" spans="1:7" x14ac:dyDescent="0.35">
      <c r="A107" s="52"/>
      <c r="B107" s="75" t="s">
        <v>107</v>
      </c>
      <c r="C107" s="75" t="s">
        <v>110</v>
      </c>
      <c r="D107" s="75">
        <v>299</v>
      </c>
    </row>
    <row r="108" spans="1:7" x14ac:dyDescent="0.35">
      <c r="A108" s="52"/>
      <c r="B108" s="75" t="s">
        <v>196</v>
      </c>
      <c r="C108" s="75" t="s">
        <v>251</v>
      </c>
      <c r="D108" s="75">
        <v>293</v>
      </c>
    </row>
    <row r="109" spans="1:7" x14ac:dyDescent="0.35">
      <c r="A109" s="52"/>
      <c r="B109" s="75" t="s">
        <v>444</v>
      </c>
      <c r="C109" s="75" t="s">
        <v>465</v>
      </c>
      <c r="D109" s="75">
        <v>292</v>
      </c>
    </row>
    <row r="110" spans="1:7" x14ac:dyDescent="0.35">
      <c r="A110" s="52"/>
      <c r="B110" s="75" t="s">
        <v>147</v>
      </c>
      <c r="C110" s="75" t="s">
        <v>458</v>
      </c>
      <c r="D110" s="75">
        <v>290</v>
      </c>
    </row>
    <row r="111" spans="1:7" x14ac:dyDescent="0.35">
      <c r="A111" s="52"/>
      <c r="B111" s="75" t="s">
        <v>211</v>
      </c>
      <c r="C111" s="75" t="s">
        <v>210</v>
      </c>
      <c r="D111" s="75">
        <v>288</v>
      </c>
    </row>
    <row r="112" spans="1:7" x14ac:dyDescent="0.35">
      <c r="A112" s="52"/>
      <c r="B112" s="75" t="s">
        <v>336</v>
      </c>
      <c r="C112" s="75" t="s">
        <v>335</v>
      </c>
      <c r="D112" s="75">
        <v>279</v>
      </c>
    </row>
    <row r="113" spans="1:4" x14ac:dyDescent="0.35">
      <c r="A113" s="52"/>
      <c r="B113" s="75" t="s">
        <v>188</v>
      </c>
      <c r="C113" s="75" t="s">
        <v>225</v>
      </c>
      <c r="D113" s="75">
        <v>274</v>
      </c>
    </row>
    <row r="114" spans="1:4" x14ac:dyDescent="0.35">
      <c r="A114" s="52"/>
      <c r="B114" s="75" t="s">
        <v>199</v>
      </c>
      <c r="C114" s="75" t="s">
        <v>198</v>
      </c>
      <c r="D114" s="75">
        <v>273</v>
      </c>
    </row>
    <row r="115" spans="1:4" x14ac:dyDescent="0.35">
      <c r="A115" s="52"/>
      <c r="B115" s="75" t="s">
        <v>8</v>
      </c>
      <c r="C115" s="75" t="s">
        <v>233</v>
      </c>
      <c r="D115" s="75">
        <v>273</v>
      </c>
    </row>
    <row r="116" spans="1:4" x14ac:dyDescent="0.35">
      <c r="A116" s="52"/>
      <c r="B116" s="75" t="s">
        <v>147</v>
      </c>
      <c r="C116" s="75" t="s">
        <v>157</v>
      </c>
      <c r="D116" s="75">
        <v>272</v>
      </c>
    </row>
    <row r="117" spans="1:4" x14ac:dyDescent="0.35">
      <c r="A117" s="52"/>
      <c r="B117" s="75" t="s">
        <v>177</v>
      </c>
      <c r="C117" s="75" t="s">
        <v>302</v>
      </c>
      <c r="D117" s="75">
        <v>265</v>
      </c>
    </row>
    <row r="118" spans="1:4" x14ac:dyDescent="0.35">
      <c r="A118" s="52"/>
      <c r="B118" s="75" t="s">
        <v>8</v>
      </c>
      <c r="C118" s="75" t="s">
        <v>300</v>
      </c>
      <c r="D118" s="75">
        <v>260</v>
      </c>
    </row>
    <row r="119" spans="1:4" x14ac:dyDescent="0.35">
      <c r="A119" s="52"/>
      <c r="B119" s="75" t="s">
        <v>188</v>
      </c>
      <c r="C119" s="75" t="s">
        <v>258</v>
      </c>
      <c r="D119" s="75">
        <v>247</v>
      </c>
    </row>
    <row r="120" spans="1:4" x14ac:dyDescent="0.35">
      <c r="A120" s="52"/>
      <c r="B120" s="75" t="s">
        <v>115</v>
      </c>
      <c r="C120" s="75" t="s">
        <v>162</v>
      </c>
      <c r="D120" s="75">
        <v>246</v>
      </c>
    </row>
    <row r="121" spans="1:4" x14ac:dyDescent="0.35">
      <c r="A121" s="52"/>
      <c r="B121" s="75" t="s">
        <v>238</v>
      </c>
      <c r="C121" s="75" t="s">
        <v>237</v>
      </c>
      <c r="D121" s="75">
        <v>245</v>
      </c>
    </row>
    <row r="122" spans="1:4" x14ac:dyDescent="0.35">
      <c r="A122" s="52"/>
      <c r="B122" s="75" t="s">
        <v>177</v>
      </c>
      <c r="C122" s="75" t="s">
        <v>469</v>
      </c>
      <c r="D122" s="75">
        <v>241</v>
      </c>
    </row>
    <row r="123" spans="1:4" x14ac:dyDescent="0.35">
      <c r="A123" s="52"/>
      <c r="B123" s="75" t="s">
        <v>147</v>
      </c>
      <c r="C123" s="75" t="s">
        <v>375</v>
      </c>
      <c r="D123" s="75">
        <v>235</v>
      </c>
    </row>
    <row r="124" spans="1:4" x14ac:dyDescent="0.35">
      <c r="A124" s="52"/>
      <c r="B124" s="75" t="s">
        <v>238</v>
      </c>
      <c r="C124" s="75" t="s">
        <v>448</v>
      </c>
      <c r="D124" s="75">
        <v>227</v>
      </c>
    </row>
    <row r="125" spans="1:4" x14ac:dyDescent="0.35">
      <c r="A125" s="52"/>
      <c r="B125" s="75" t="s">
        <v>137</v>
      </c>
      <c r="C125" s="75" t="s">
        <v>150</v>
      </c>
      <c r="D125" s="75">
        <v>224</v>
      </c>
    </row>
    <row r="126" spans="1:4" x14ac:dyDescent="0.35">
      <c r="A126" s="52"/>
      <c r="B126" s="75" t="s">
        <v>107</v>
      </c>
      <c r="C126" s="75" t="s">
        <v>134</v>
      </c>
      <c r="D126" s="75">
        <v>224</v>
      </c>
    </row>
    <row r="127" spans="1:4" x14ac:dyDescent="0.35">
      <c r="A127" s="52"/>
      <c r="B127" s="75" t="s">
        <v>107</v>
      </c>
      <c r="C127" s="75" t="s">
        <v>119</v>
      </c>
      <c r="D127" s="75">
        <v>223</v>
      </c>
    </row>
    <row r="128" spans="1:4" x14ac:dyDescent="0.35">
      <c r="A128" s="52"/>
      <c r="B128" s="7" t="s">
        <v>12</v>
      </c>
      <c r="C128" s="7" t="s">
        <v>11</v>
      </c>
      <c r="D128" s="7">
        <f>212+11</f>
        <v>223</v>
      </c>
    </row>
    <row r="129" spans="1:4" x14ac:dyDescent="0.35">
      <c r="A129" s="52"/>
      <c r="B129" s="75" t="s">
        <v>155</v>
      </c>
      <c r="C129" s="75" t="s">
        <v>216</v>
      </c>
      <c r="D129" s="75">
        <v>220</v>
      </c>
    </row>
    <row r="130" spans="1:4" x14ac:dyDescent="0.35">
      <c r="A130" s="52"/>
      <c r="B130" s="75" t="s">
        <v>122</v>
      </c>
      <c r="C130" s="75" t="s">
        <v>121</v>
      </c>
      <c r="D130" s="75">
        <v>218</v>
      </c>
    </row>
    <row r="131" spans="1:4" x14ac:dyDescent="0.35">
      <c r="A131" s="52"/>
      <c r="B131" s="75" t="s">
        <v>177</v>
      </c>
      <c r="C131" s="75" t="s">
        <v>371</v>
      </c>
      <c r="D131" s="75">
        <v>214</v>
      </c>
    </row>
    <row r="132" spans="1:4" x14ac:dyDescent="0.35">
      <c r="A132" s="52"/>
      <c r="B132" s="7" t="s">
        <v>6</v>
      </c>
      <c r="C132" s="7" t="s">
        <v>15</v>
      </c>
      <c r="D132" s="7">
        <v>209</v>
      </c>
    </row>
    <row r="133" spans="1:4" x14ac:dyDescent="0.35">
      <c r="A133" s="52"/>
      <c r="B133" s="75" t="s">
        <v>199</v>
      </c>
      <c r="C133" s="75" t="s">
        <v>320</v>
      </c>
      <c r="D133" s="75">
        <v>207</v>
      </c>
    </row>
    <row r="134" spans="1:4" x14ac:dyDescent="0.35">
      <c r="A134" s="52"/>
      <c r="B134" s="75" t="s">
        <v>147</v>
      </c>
      <c r="C134" s="75" t="s">
        <v>467</v>
      </c>
      <c r="D134" s="75">
        <v>206</v>
      </c>
    </row>
    <row r="135" spans="1:4" x14ac:dyDescent="0.35">
      <c r="A135" s="52"/>
      <c r="B135" s="75" t="s">
        <v>63</v>
      </c>
      <c r="C135" s="75" t="s">
        <v>345</v>
      </c>
      <c r="D135" s="75">
        <v>206</v>
      </c>
    </row>
    <row r="136" spans="1:4" x14ac:dyDescent="0.35">
      <c r="A136" s="52"/>
      <c r="B136" s="7" t="s">
        <v>23</v>
      </c>
      <c r="C136" s="7" t="s">
        <v>22</v>
      </c>
      <c r="D136" s="7">
        <v>202</v>
      </c>
    </row>
    <row r="137" spans="1:4" x14ac:dyDescent="0.35">
      <c r="A137" s="52"/>
      <c r="B137" s="75" t="s">
        <v>238</v>
      </c>
      <c r="C137" s="75" t="s">
        <v>284</v>
      </c>
      <c r="D137" s="75">
        <v>193</v>
      </c>
    </row>
    <row r="138" spans="1:4" x14ac:dyDescent="0.35">
      <c r="A138" s="52"/>
      <c r="B138" s="75" t="s">
        <v>107</v>
      </c>
      <c r="C138" s="75" t="s">
        <v>132</v>
      </c>
      <c r="D138" s="75">
        <f>58+63+72</f>
        <v>193</v>
      </c>
    </row>
    <row r="139" spans="1:4" x14ac:dyDescent="0.35">
      <c r="A139" s="52"/>
      <c r="B139" s="75" t="s">
        <v>238</v>
      </c>
      <c r="C139" s="75" t="s">
        <v>450</v>
      </c>
      <c r="D139" s="75">
        <v>179</v>
      </c>
    </row>
    <row r="140" spans="1:4" x14ac:dyDescent="0.35">
      <c r="A140" s="52"/>
      <c r="B140" s="75" t="s">
        <v>147</v>
      </c>
      <c r="C140" s="75" t="s">
        <v>152</v>
      </c>
      <c r="D140" s="75">
        <v>177</v>
      </c>
    </row>
    <row r="141" spans="1:4" x14ac:dyDescent="0.35">
      <c r="A141" s="52"/>
      <c r="B141" s="75" t="s">
        <v>263</v>
      </c>
      <c r="C141" s="75" t="s">
        <v>324</v>
      </c>
      <c r="D141" s="75">
        <v>173</v>
      </c>
    </row>
    <row r="142" spans="1:4" x14ac:dyDescent="0.35">
      <c r="A142" s="52"/>
      <c r="B142" s="75" t="s">
        <v>107</v>
      </c>
      <c r="C142" s="75" t="s">
        <v>117</v>
      </c>
      <c r="D142" s="75">
        <v>172</v>
      </c>
    </row>
    <row r="143" spans="1:4" x14ac:dyDescent="0.35">
      <c r="A143" s="52"/>
      <c r="B143" s="75" t="s">
        <v>147</v>
      </c>
      <c r="C143" s="75" t="s">
        <v>304</v>
      </c>
      <c r="D143" s="75">
        <v>167</v>
      </c>
    </row>
    <row r="144" spans="1:4" x14ac:dyDescent="0.35">
      <c r="A144" s="52"/>
      <c r="B144" s="75" t="s">
        <v>115</v>
      </c>
      <c r="C144" s="75" t="s">
        <v>114</v>
      </c>
      <c r="D144" s="75">
        <v>164</v>
      </c>
    </row>
    <row r="145" spans="1:4" x14ac:dyDescent="0.35">
      <c r="A145" s="52"/>
      <c r="B145" s="75" t="s">
        <v>290</v>
      </c>
      <c r="C145" s="75" t="s">
        <v>289</v>
      </c>
      <c r="D145" s="75">
        <v>157</v>
      </c>
    </row>
    <row r="146" spans="1:4" x14ac:dyDescent="0.35">
      <c r="A146" s="52"/>
      <c r="B146" s="75" t="s">
        <v>147</v>
      </c>
      <c r="C146" s="75" t="s">
        <v>253</v>
      </c>
      <c r="D146" s="75">
        <v>150</v>
      </c>
    </row>
    <row r="147" spans="1:4" x14ac:dyDescent="0.35">
      <c r="A147" s="52"/>
      <c r="B147" s="75" t="s">
        <v>107</v>
      </c>
      <c r="C147" s="75" t="s">
        <v>805</v>
      </c>
      <c r="D147" s="75">
        <v>150</v>
      </c>
    </row>
    <row r="148" spans="1:4" x14ac:dyDescent="0.35">
      <c r="A148" s="52"/>
      <c r="B148" s="75" t="s">
        <v>69</v>
      </c>
      <c r="C148" s="75" t="s">
        <v>231</v>
      </c>
      <c r="D148" s="75">
        <v>142</v>
      </c>
    </row>
    <row r="149" spans="1:4" x14ac:dyDescent="0.35">
      <c r="A149" s="52"/>
      <c r="B149" s="75" t="s">
        <v>115</v>
      </c>
      <c r="C149" s="75" t="s">
        <v>174</v>
      </c>
      <c r="D149" s="75">
        <v>139</v>
      </c>
    </row>
    <row r="150" spans="1:4" x14ac:dyDescent="0.35">
      <c r="A150" s="52"/>
      <c r="B150" s="75" t="s">
        <v>177</v>
      </c>
      <c r="C150" s="75" t="s">
        <v>244</v>
      </c>
      <c r="D150" s="75">
        <v>137</v>
      </c>
    </row>
    <row r="151" spans="1:4" x14ac:dyDescent="0.35">
      <c r="A151" s="52"/>
      <c r="B151" s="75" t="s">
        <v>8</v>
      </c>
      <c r="C151" s="75" t="s">
        <v>373</v>
      </c>
      <c r="D151" s="75">
        <v>137</v>
      </c>
    </row>
    <row r="152" spans="1:4" x14ac:dyDescent="0.35">
      <c r="A152" s="52"/>
      <c r="B152" s="75" t="s">
        <v>353</v>
      </c>
      <c r="C152" s="75" t="s">
        <v>352</v>
      </c>
      <c r="D152" s="75">
        <v>135</v>
      </c>
    </row>
    <row r="153" spans="1:4" x14ac:dyDescent="0.35">
      <c r="A153" s="52"/>
      <c r="B153" s="75" t="s">
        <v>69</v>
      </c>
      <c r="C153" s="75" t="s">
        <v>275</v>
      </c>
      <c r="D153" s="75">
        <v>130</v>
      </c>
    </row>
    <row r="154" spans="1:4" x14ac:dyDescent="0.35">
      <c r="A154" s="52"/>
      <c r="B154" s="75" t="s">
        <v>208</v>
      </c>
      <c r="C154" s="75" t="s">
        <v>207</v>
      </c>
      <c r="D154" s="75">
        <v>130</v>
      </c>
    </row>
    <row r="155" spans="1:4" x14ac:dyDescent="0.35">
      <c r="A155" s="52"/>
      <c r="B155" s="75" t="s">
        <v>361</v>
      </c>
      <c r="C155" s="75" t="s">
        <v>360</v>
      </c>
      <c r="D155" s="75">
        <v>123</v>
      </c>
    </row>
    <row r="156" spans="1:4" x14ac:dyDescent="0.35">
      <c r="A156" s="52"/>
      <c r="B156" s="75" t="s">
        <v>336</v>
      </c>
      <c r="C156" s="75" t="s">
        <v>338</v>
      </c>
      <c r="D156" s="75">
        <v>121</v>
      </c>
    </row>
    <row r="157" spans="1:4" x14ac:dyDescent="0.35">
      <c r="A157" s="52"/>
      <c r="B157" s="75" t="s">
        <v>147</v>
      </c>
      <c r="C157" s="75" t="s">
        <v>308</v>
      </c>
      <c r="D157" s="75">
        <v>118</v>
      </c>
    </row>
    <row r="158" spans="1:4" x14ac:dyDescent="0.35">
      <c r="A158" s="52"/>
      <c r="B158" s="75" t="s">
        <v>69</v>
      </c>
      <c r="C158" s="75" t="s">
        <v>260</v>
      </c>
      <c r="D158" s="75">
        <v>117</v>
      </c>
    </row>
    <row r="159" spans="1:4" x14ac:dyDescent="0.35">
      <c r="A159" s="52"/>
      <c r="B159" s="75" t="s">
        <v>106</v>
      </c>
      <c r="C159" s="75" t="s">
        <v>105</v>
      </c>
      <c r="D159" s="75">
        <v>117</v>
      </c>
    </row>
    <row r="160" spans="1:4" x14ac:dyDescent="0.35">
      <c r="A160" s="52"/>
      <c r="B160" s="75" t="s">
        <v>358</v>
      </c>
      <c r="C160" s="75" t="s">
        <v>357</v>
      </c>
      <c r="D160" s="75">
        <v>116</v>
      </c>
    </row>
    <row r="161" spans="1:4" x14ac:dyDescent="0.35">
      <c r="A161" s="52"/>
      <c r="B161" s="75" t="s">
        <v>453</v>
      </c>
      <c r="C161" s="75" t="s">
        <v>452</v>
      </c>
      <c r="D161" s="75">
        <v>112</v>
      </c>
    </row>
    <row r="162" spans="1:4" x14ac:dyDescent="0.35">
      <c r="A162" s="52"/>
      <c r="B162" s="75" t="s">
        <v>256</v>
      </c>
      <c r="C162" s="75" t="s">
        <v>296</v>
      </c>
      <c r="D162" s="75">
        <v>100</v>
      </c>
    </row>
    <row r="163" spans="1:4" x14ac:dyDescent="0.35">
      <c r="A163" s="52"/>
      <c r="B163" s="75" t="s">
        <v>147</v>
      </c>
      <c r="C163" s="75" t="s">
        <v>172</v>
      </c>
      <c r="D163" s="75">
        <v>93</v>
      </c>
    </row>
    <row r="164" spans="1:4" x14ac:dyDescent="0.35">
      <c r="A164" s="52"/>
      <c r="B164" s="75" t="s">
        <v>69</v>
      </c>
      <c r="C164" s="75" t="s">
        <v>828</v>
      </c>
      <c r="D164" s="75">
        <v>93</v>
      </c>
    </row>
    <row r="165" spans="1:4" x14ac:dyDescent="0.35">
      <c r="A165" s="52"/>
      <c r="B165" s="75" t="s">
        <v>69</v>
      </c>
      <c r="C165" s="75" t="s">
        <v>168</v>
      </c>
      <c r="D165" s="75">
        <v>92</v>
      </c>
    </row>
    <row r="166" spans="1:4" x14ac:dyDescent="0.35">
      <c r="A166" s="52"/>
      <c r="B166" s="75" t="s">
        <v>126</v>
      </c>
      <c r="C166" s="75" t="s">
        <v>227</v>
      </c>
      <c r="D166" s="75">
        <v>90</v>
      </c>
    </row>
    <row r="167" spans="1:4" x14ac:dyDescent="0.35">
      <c r="A167" s="52"/>
      <c r="B167" s="75" t="s">
        <v>177</v>
      </c>
      <c r="C167" s="75" t="s">
        <v>277</v>
      </c>
      <c r="D167" s="75">
        <v>88</v>
      </c>
    </row>
    <row r="168" spans="1:4" x14ac:dyDescent="0.35">
      <c r="A168" s="52"/>
      <c r="B168" s="75" t="s">
        <v>125</v>
      </c>
      <c r="C168" s="75" t="s">
        <v>281</v>
      </c>
      <c r="D168" s="75">
        <v>84</v>
      </c>
    </row>
    <row r="169" spans="1:4" x14ac:dyDescent="0.35">
      <c r="A169" s="52"/>
      <c r="B169" s="75" t="s">
        <v>311</v>
      </c>
      <c r="C169" s="75" t="s">
        <v>310</v>
      </c>
      <c r="D169" s="75">
        <v>78</v>
      </c>
    </row>
    <row r="170" spans="1:4" x14ac:dyDescent="0.35">
      <c r="A170" s="52"/>
      <c r="B170" s="75" t="s">
        <v>115</v>
      </c>
      <c r="C170" s="75" t="s">
        <v>282</v>
      </c>
      <c r="D170" s="75">
        <v>77</v>
      </c>
    </row>
    <row r="171" spans="1:4" x14ac:dyDescent="0.35">
      <c r="A171" s="52"/>
      <c r="B171" s="75" t="s">
        <v>125</v>
      </c>
      <c r="C171" s="75" t="s">
        <v>330</v>
      </c>
      <c r="D171" s="75">
        <v>76</v>
      </c>
    </row>
    <row r="172" spans="1:4" x14ac:dyDescent="0.35">
      <c r="A172" s="52"/>
      <c r="B172" s="75" t="s">
        <v>238</v>
      </c>
      <c r="C172" s="75" t="s">
        <v>294</v>
      </c>
      <c r="D172" s="75">
        <v>74</v>
      </c>
    </row>
    <row r="173" spans="1:4" x14ac:dyDescent="0.35">
      <c r="A173" s="52"/>
      <c r="B173" s="75" t="s">
        <v>107</v>
      </c>
      <c r="C173" s="75" t="s">
        <v>142</v>
      </c>
      <c r="D173" s="75">
        <v>74</v>
      </c>
    </row>
    <row r="174" spans="1:4" x14ac:dyDescent="0.35">
      <c r="A174" s="52"/>
      <c r="B174" s="75" t="s">
        <v>147</v>
      </c>
      <c r="C174" s="75" t="s">
        <v>279</v>
      </c>
      <c r="D174" s="75">
        <v>71</v>
      </c>
    </row>
    <row r="175" spans="1:4" x14ac:dyDescent="0.35">
      <c r="A175" s="52"/>
      <c r="B175" s="75" t="s">
        <v>107</v>
      </c>
      <c r="C175" s="75" t="s">
        <v>839</v>
      </c>
      <c r="D175" s="75">
        <v>71</v>
      </c>
    </row>
    <row r="176" spans="1:4" x14ac:dyDescent="0.35">
      <c r="A176" s="52"/>
      <c r="B176" s="75" t="s">
        <v>140</v>
      </c>
      <c r="C176" s="75" t="s">
        <v>139</v>
      </c>
      <c r="D176" s="75">
        <v>71</v>
      </c>
    </row>
    <row r="177" spans="1:4" x14ac:dyDescent="0.35">
      <c r="A177" s="52"/>
      <c r="B177" s="75" t="s">
        <v>137</v>
      </c>
      <c r="C177" s="75" t="s">
        <v>136</v>
      </c>
      <c r="D177" s="75">
        <v>68</v>
      </c>
    </row>
    <row r="178" spans="1:4" x14ac:dyDescent="0.35">
      <c r="A178" s="52"/>
      <c r="B178" s="75" t="s">
        <v>147</v>
      </c>
      <c r="C178" s="75" t="s">
        <v>840</v>
      </c>
      <c r="D178" s="75">
        <v>61</v>
      </c>
    </row>
    <row r="179" spans="1:4" x14ac:dyDescent="0.35">
      <c r="A179" s="52"/>
      <c r="B179" s="75" t="s">
        <v>107</v>
      </c>
      <c r="C179" s="75" t="s">
        <v>128</v>
      </c>
      <c r="D179" s="75">
        <v>58</v>
      </c>
    </row>
    <row r="180" spans="1:4" x14ac:dyDescent="0.35">
      <c r="A180" s="52"/>
      <c r="B180" s="75" t="s">
        <v>266</v>
      </c>
      <c r="C180" s="75" t="s">
        <v>265</v>
      </c>
      <c r="D180" s="75">
        <v>58</v>
      </c>
    </row>
    <row r="181" spans="1:4" x14ac:dyDescent="0.35">
      <c r="A181" s="52"/>
      <c r="B181" s="7" t="s">
        <v>8</v>
      </c>
      <c r="C181" s="7" t="s">
        <v>7</v>
      </c>
      <c r="D181" s="7">
        <v>58</v>
      </c>
    </row>
    <row r="182" spans="1:4" x14ac:dyDescent="0.35">
      <c r="A182" s="52"/>
      <c r="B182" s="75" t="s">
        <v>148</v>
      </c>
      <c r="C182" s="75" t="s">
        <v>185</v>
      </c>
      <c r="D182" s="75">
        <v>57</v>
      </c>
    </row>
    <row r="183" spans="1:4" x14ac:dyDescent="0.35">
      <c r="A183" s="52"/>
      <c r="B183" s="75" t="s">
        <v>107</v>
      </c>
      <c r="C183" s="75" t="s">
        <v>183</v>
      </c>
      <c r="D183" s="75">
        <v>57</v>
      </c>
    </row>
    <row r="184" spans="1:4" x14ac:dyDescent="0.35">
      <c r="A184" s="52"/>
      <c r="B184" s="75" t="s">
        <v>177</v>
      </c>
      <c r="C184" s="75" t="s">
        <v>831</v>
      </c>
      <c r="D184" s="75">
        <v>55</v>
      </c>
    </row>
    <row r="185" spans="1:4" x14ac:dyDescent="0.35">
      <c r="A185" s="52"/>
      <c r="B185" s="75" t="s">
        <v>69</v>
      </c>
      <c r="C185" s="75" t="s">
        <v>832</v>
      </c>
      <c r="D185" s="75">
        <v>54</v>
      </c>
    </row>
    <row r="186" spans="1:4" x14ac:dyDescent="0.35">
      <c r="A186" s="52"/>
      <c r="B186" s="75" t="s">
        <v>107</v>
      </c>
      <c r="C186" s="75" t="s">
        <v>193</v>
      </c>
      <c r="D186" s="75">
        <v>49</v>
      </c>
    </row>
    <row r="187" spans="1:4" x14ac:dyDescent="0.35">
      <c r="A187" s="52"/>
      <c r="B187" s="75" t="s">
        <v>223</v>
      </c>
      <c r="C187" s="75" t="s">
        <v>229</v>
      </c>
      <c r="D187" s="75">
        <v>46</v>
      </c>
    </row>
    <row r="188" spans="1:4" x14ac:dyDescent="0.35">
      <c r="A188" s="52"/>
      <c r="B188" s="75" t="s">
        <v>191</v>
      </c>
      <c r="C188" s="75" t="s">
        <v>190</v>
      </c>
      <c r="D188" s="75">
        <v>44</v>
      </c>
    </row>
    <row r="189" spans="1:4" x14ac:dyDescent="0.35">
      <c r="A189" s="52"/>
      <c r="B189" s="75" t="s">
        <v>115</v>
      </c>
      <c r="C189" s="75" t="s">
        <v>809</v>
      </c>
      <c r="D189" s="75">
        <v>44</v>
      </c>
    </row>
    <row r="190" spans="1:4" x14ac:dyDescent="0.35">
      <c r="A190" s="52"/>
      <c r="B190" s="75" t="s">
        <v>147</v>
      </c>
      <c r="C190" s="75" t="s">
        <v>812</v>
      </c>
      <c r="D190" s="75">
        <v>40</v>
      </c>
    </row>
    <row r="191" spans="1:4" x14ac:dyDescent="0.35">
      <c r="A191" s="52"/>
      <c r="B191" s="75" t="s">
        <v>177</v>
      </c>
      <c r="C191" s="75" t="s">
        <v>822</v>
      </c>
      <c r="D191" s="75">
        <v>39</v>
      </c>
    </row>
    <row r="192" spans="1:4" x14ac:dyDescent="0.35">
      <c r="A192" s="52"/>
      <c r="B192" s="75" t="s">
        <v>107</v>
      </c>
      <c r="C192" s="75" t="s">
        <v>814</v>
      </c>
      <c r="D192" s="75">
        <v>37</v>
      </c>
    </row>
    <row r="193" spans="1:4" x14ac:dyDescent="0.35">
      <c r="A193" s="52"/>
      <c r="B193" s="75" t="s">
        <v>223</v>
      </c>
      <c r="C193" s="75" t="s">
        <v>222</v>
      </c>
      <c r="D193" s="75">
        <v>34</v>
      </c>
    </row>
    <row r="194" spans="1:4" x14ac:dyDescent="0.35">
      <c r="A194" s="52"/>
      <c r="B194" s="75" t="s">
        <v>147</v>
      </c>
      <c r="C194" s="75" t="s">
        <v>235</v>
      </c>
      <c r="D194" s="75">
        <v>31</v>
      </c>
    </row>
    <row r="195" spans="1:4" x14ac:dyDescent="0.35">
      <c r="A195" s="52"/>
      <c r="B195" s="75" t="s">
        <v>177</v>
      </c>
      <c r="C195" s="75" t="s">
        <v>825</v>
      </c>
      <c r="D195" s="75">
        <v>30</v>
      </c>
    </row>
    <row r="196" spans="1:4" x14ac:dyDescent="0.35">
      <c r="A196" s="52"/>
      <c r="B196" s="75" t="s">
        <v>137</v>
      </c>
      <c r="C196" s="75" t="s">
        <v>824</v>
      </c>
      <c r="D196" s="75">
        <v>29</v>
      </c>
    </row>
    <row r="197" spans="1:4" x14ac:dyDescent="0.35">
      <c r="A197" s="52"/>
      <c r="B197" s="75" t="s">
        <v>148</v>
      </c>
      <c r="C197" s="75" t="s">
        <v>813</v>
      </c>
      <c r="D197" s="75">
        <v>27</v>
      </c>
    </row>
    <row r="198" spans="1:4" x14ac:dyDescent="0.35">
      <c r="A198" s="52"/>
      <c r="B198" s="75" t="s">
        <v>125</v>
      </c>
      <c r="C198" s="75" t="s">
        <v>811</v>
      </c>
      <c r="D198" s="75">
        <v>25</v>
      </c>
    </row>
    <row r="199" spans="1:4" x14ac:dyDescent="0.35">
      <c r="A199" s="52"/>
      <c r="B199" s="75" t="s">
        <v>69</v>
      </c>
      <c r="C199" s="75" t="s">
        <v>827</v>
      </c>
      <c r="D199" s="75">
        <v>25</v>
      </c>
    </row>
    <row r="200" spans="1:4" x14ac:dyDescent="0.35">
      <c r="A200" s="52"/>
      <c r="B200" s="75" t="s">
        <v>107</v>
      </c>
      <c r="C200" s="75" t="s">
        <v>823</v>
      </c>
      <c r="D200" s="75">
        <v>24</v>
      </c>
    </row>
    <row r="201" spans="1:4" x14ac:dyDescent="0.35">
      <c r="A201" s="52"/>
      <c r="B201" s="75" t="s">
        <v>838</v>
      </c>
      <c r="C201" s="75" t="s">
        <v>837</v>
      </c>
      <c r="D201" s="75">
        <v>22</v>
      </c>
    </row>
    <row r="202" spans="1:4" x14ac:dyDescent="0.35">
      <c r="A202" s="52"/>
      <c r="B202" s="75" t="s">
        <v>69</v>
      </c>
      <c r="C202" s="75" t="s">
        <v>830</v>
      </c>
      <c r="D202" s="75">
        <v>22</v>
      </c>
    </row>
    <row r="203" spans="1:4" x14ac:dyDescent="0.35">
      <c r="A203" s="52"/>
      <c r="B203" s="75" t="s">
        <v>147</v>
      </c>
      <c r="C203" s="75" t="s">
        <v>836</v>
      </c>
      <c r="D203" s="75">
        <v>21</v>
      </c>
    </row>
    <row r="204" spans="1:4" x14ac:dyDescent="0.35">
      <c r="A204" s="52"/>
      <c r="B204" s="75" t="s">
        <v>835</v>
      </c>
      <c r="C204" s="75" t="s">
        <v>834</v>
      </c>
      <c r="D204" s="75">
        <v>21</v>
      </c>
    </row>
    <row r="205" spans="1:4" x14ac:dyDescent="0.35">
      <c r="A205" s="52"/>
      <c r="B205" s="75" t="s">
        <v>115</v>
      </c>
      <c r="C205" s="75" t="s">
        <v>829</v>
      </c>
      <c r="D205" s="75">
        <v>19</v>
      </c>
    </row>
    <row r="206" spans="1:4" x14ac:dyDescent="0.35">
      <c r="A206" s="52"/>
      <c r="B206" s="75" t="s">
        <v>107</v>
      </c>
      <c r="C206" s="75" t="s">
        <v>810</v>
      </c>
      <c r="D206" s="75">
        <v>17</v>
      </c>
    </row>
    <row r="207" spans="1:4" x14ac:dyDescent="0.35">
      <c r="A207" s="52"/>
      <c r="B207" s="75" t="s">
        <v>147</v>
      </c>
      <c r="C207" s="75" t="s">
        <v>820</v>
      </c>
      <c r="D207" s="75">
        <v>16</v>
      </c>
    </row>
    <row r="208" spans="1:4" x14ac:dyDescent="0.35">
      <c r="A208" s="52"/>
      <c r="B208" s="75" t="s">
        <v>147</v>
      </c>
      <c r="C208" s="75" t="s">
        <v>826</v>
      </c>
      <c r="D208" s="75">
        <v>16</v>
      </c>
    </row>
    <row r="209" spans="1:4" x14ac:dyDescent="0.35">
      <c r="A209" s="52"/>
      <c r="B209" s="75" t="s">
        <v>247</v>
      </c>
      <c r="C209" s="75" t="s">
        <v>246</v>
      </c>
      <c r="D209" s="75">
        <v>12</v>
      </c>
    </row>
    <row r="210" spans="1:4" x14ac:dyDescent="0.35">
      <c r="A210" s="52"/>
      <c r="B210" s="75" t="s">
        <v>247</v>
      </c>
      <c r="C210" s="75" t="s">
        <v>841</v>
      </c>
      <c r="D210" s="75">
        <v>10</v>
      </c>
    </row>
    <row r="211" spans="1:4" x14ac:dyDescent="0.35">
      <c r="A211" s="52"/>
      <c r="B211" s="75" t="s">
        <v>8</v>
      </c>
      <c r="C211" s="75" t="s">
        <v>833</v>
      </c>
      <c r="D211" s="75">
        <v>10</v>
      </c>
    </row>
    <row r="212" spans="1:4" x14ac:dyDescent="0.35">
      <c r="A212" s="52"/>
      <c r="B212" s="75" t="s">
        <v>107</v>
      </c>
      <c r="C212" s="75" t="s">
        <v>803</v>
      </c>
      <c r="D212" s="75">
        <v>8</v>
      </c>
    </row>
    <row r="213" spans="1:4" x14ac:dyDescent="0.35">
      <c r="A213" s="52"/>
      <c r="B213" s="75" t="s">
        <v>125</v>
      </c>
      <c r="C213" s="75" t="s">
        <v>806</v>
      </c>
      <c r="D213" s="75">
        <v>7</v>
      </c>
    </row>
    <row r="214" spans="1:4" x14ac:dyDescent="0.35">
      <c r="A214" s="52"/>
      <c r="B214" s="91" t="s">
        <v>1064</v>
      </c>
      <c r="C214" s="91" t="s">
        <v>1027</v>
      </c>
      <c r="D214" s="91">
        <v>1632</v>
      </c>
    </row>
    <row r="215" spans="1:4" x14ac:dyDescent="0.35">
      <c r="A215" s="52"/>
      <c r="B215" s="91" t="s">
        <v>864</v>
      </c>
      <c r="C215" s="91" t="s">
        <v>865</v>
      </c>
      <c r="D215" s="91">
        <v>845</v>
      </c>
    </row>
    <row r="216" spans="1:4" x14ac:dyDescent="0.35">
      <c r="A216" s="52"/>
      <c r="B216" s="91" t="s">
        <v>1066</v>
      </c>
      <c r="C216" s="91" t="s">
        <v>1030</v>
      </c>
      <c r="D216" s="91">
        <v>697</v>
      </c>
    </row>
    <row r="217" spans="1:4" x14ac:dyDescent="0.35">
      <c r="A217" s="52"/>
      <c r="B217" s="91" t="s">
        <v>1065</v>
      </c>
      <c r="C217" s="91" t="s">
        <v>1028</v>
      </c>
      <c r="D217" s="91">
        <v>562</v>
      </c>
    </row>
    <row r="218" spans="1:4" x14ac:dyDescent="0.35">
      <c r="A218" s="52"/>
      <c r="B218" s="91" t="s">
        <v>115</v>
      </c>
      <c r="C218" s="91" t="s">
        <v>1032</v>
      </c>
      <c r="D218" s="91">
        <v>558</v>
      </c>
    </row>
    <row r="219" spans="1:4" x14ac:dyDescent="0.35">
      <c r="A219" s="52"/>
      <c r="B219" s="91" t="s">
        <v>1068</v>
      </c>
      <c r="C219" s="91" t="s">
        <v>1033</v>
      </c>
      <c r="D219" s="91">
        <v>534</v>
      </c>
    </row>
    <row r="220" spans="1:4" x14ac:dyDescent="0.35">
      <c r="A220" s="52"/>
      <c r="B220" s="91" t="s">
        <v>211</v>
      </c>
      <c r="C220" s="91" t="s">
        <v>1029</v>
      </c>
      <c r="D220" s="91">
        <v>527</v>
      </c>
    </row>
    <row r="221" spans="1:4" x14ac:dyDescent="0.35">
      <c r="A221" s="52"/>
      <c r="B221" s="91" t="s">
        <v>801</v>
      </c>
      <c r="C221" s="91" t="s">
        <v>1037</v>
      </c>
      <c r="D221" s="91">
        <v>409</v>
      </c>
    </row>
    <row r="222" spans="1:4" x14ac:dyDescent="0.35">
      <c r="A222" s="52"/>
      <c r="B222" s="91" t="s">
        <v>801</v>
      </c>
      <c r="C222" s="91" t="s">
        <v>1039</v>
      </c>
      <c r="D222" s="91">
        <v>402</v>
      </c>
    </row>
    <row r="223" spans="1:4" x14ac:dyDescent="0.35">
      <c r="A223" s="52"/>
      <c r="B223" s="91" t="s">
        <v>1067</v>
      </c>
      <c r="C223" s="91" t="s">
        <v>1031</v>
      </c>
      <c r="D223" s="91">
        <v>395</v>
      </c>
    </row>
    <row r="224" spans="1:4" x14ac:dyDescent="0.35">
      <c r="A224" s="52"/>
      <c r="B224" s="91" t="s">
        <v>801</v>
      </c>
      <c r="C224" s="91" t="s">
        <v>1038</v>
      </c>
      <c r="D224" s="91">
        <v>364</v>
      </c>
    </row>
    <row r="225" spans="1:4" x14ac:dyDescent="0.35">
      <c r="A225" s="52"/>
      <c r="B225" s="91" t="s">
        <v>1079</v>
      </c>
      <c r="C225" s="91" t="s">
        <v>1085</v>
      </c>
      <c r="D225" s="91">
        <v>324</v>
      </c>
    </row>
    <row r="226" spans="1:4" x14ac:dyDescent="0.35">
      <c r="A226" s="52"/>
      <c r="B226" s="91" t="s">
        <v>1070</v>
      </c>
      <c r="C226" s="91" t="s">
        <v>1035</v>
      </c>
      <c r="D226" s="91">
        <v>319</v>
      </c>
    </row>
    <row r="227" spans="1:4" x14ac:dyDescent="0.35">
      <c r="A227" s="52"/>
      <c r="B227" s="91" t="s">
        <v>1080</v>
      </c>
      <c r="C227" s="91" t="s">
        <v>1086</v>
      </c>
      <c r="D227" s="91">
        <v>308</v>
      </c>
    </row>
    <row r="228" spans="1:4" x14ac:dyDescent="0.35">
      <c r="A228" s="52"/>
      <c r="B228" s="91" t="s">
        <v>608</v>
      </c>
      <c r="C228" s="91" t="s">
        <v>1087</v>
      </c>
      <c r="D228" s="91">
        <v>306</v>
      </c>
    </row>
    <row r="229" spans="1:4" x14ac:dyDescent="0.35">
      <c r="A229" s="52"/>
      <c r="B229" s="91" t="s">
        <v>608</v>
      </c>
      <c r="C229" s="91" t="s">
        <v>1088</v>
      </c>
      <c r="D229" s="91">
        <v>306</v>
      </c>
    </row>
    <row r="230" spans="1:4" x14ac:dyDescent="0.35">
      <c r="A230" s="52"/>
      <c r="B230" s="92" t="s">
        <v>1064</v>
      </c>
      <c r="C230" s="92" t="s">
        <v>1044</v>
      </c>
      <c r="D230" s="92">
        <v>294</v>
      </c>
    </row>
    <row r="231" spans="1:4" x14ac:dyDescent="0.35">
      <c r="A231" s="52"/>
      <c r="B231" s="91" t="s">
        <v>188</v>
      </c>
      <c r="C231" s="91" t="s">
        <v>1040</v>
      </c>
      <c r="D231" s="91">
        <v>282</v>
      </c>
    </row>
    <row r="232" spans="1:4" x14ac:dyDescent="0.35">
      <c r="A232" s="52"/>
      <c r="B232" s="91" t="s">
        <v>1081</v>
      </c>
      <c r="C232" s="91" t="s">
        <v>1089</v>
      </c>
      <c r="D232" s="91">
        <v>271</v>
      </c>
    </row>
    <row r="233" spans="1:4" x14ac:dyDescent="0.35">
      <c r="A233" s="52"/>
      <c r="B233" s="91" t="s">
        <v>1065</v>
      </c>
      <c r="C233" s="91" t="s">
        <v>1090</v>
      </c>
      <c r="D233" s="91">
        <v>258</v>
      </c>
    </row>
    <row r="234" spans="1:4" x14ac:dyDescent="0.35">
      <c r="A234" s="52"/>
      <c r="B234" s="91" t="s">
        <v>107</v>
      </c>
      <c r="C234" s="91" t="s">
        <v>1042</v>
      </c>
      <c r="D234" s="91">
        <v>252</v>
      </c>
    </row>
    <row r="235" spans="1:4" x14ac:dyDescent="0.35">
      <c r="A235" s="52"/>
      <c r="B235" s="91" t="s">
        <v>1071</v>
      </c>
      <c r="C235" s="91" t="s">
        <v>1036</v>
      </c>
      <c r="D235" s="91">
        <v>235</v>
      </c>
    </row>
    <row r="236" spans="1:4" x14ac:dyDescent="0.35">
      <c r="A236" s="52"/>
      <c r="B236" s="91" t="s">
        <v>1072</v>
      </c>
      <c r="C236" s="91" t="s">
        <v>1041</v>
      </c>
      <c r="D236" s="91">
        <v>224</v>
      </c>
    </row>
    <row r="237" spans="1:4" x14ac:dyDescent="0.35">
      <c r="A237" s="52"/>
      <c r="B237" s="91" t="s">
        <v>1082</v>
      </c>
      <c r="C237" s="91" t="s">
        <v>1091</v>
      </c>
      <c r="D237" s="91">
        <v>211</v>
      </c>
    </row>
    <row r="238" spans="1:4" x14ac:dyDescent="0.35">
      <c r="A238" s="52"/>
      <c r="B238" s="91" t="s">
        <v>1083</v>
      </c>
      <c r="C238" s="91" t="s">
        <v>1092</v>
      </c>
      <c r="D238" s="91">
        <v>206</v>
      </c>
    </row>
    <row r="239" spans="1:4" x14ac:dyDescent="0.35">
      <c r="A239" s="52"/>
      <c r="B239" s="91" t="s">
        <v>835</v>
      </c>
      <c r="C239" s="91" t="s">
        <v>1093</v>
      </c>
      <c r="D239" s="91">
        <v>203</v>
      </c>
    </row>
    <row r="240" spans="1:4" x14ac:dyDescent="0.35">
      <c r="A240" s="52"/>
      <c r="B240" s="91" t="s">
        <v>1069</v>
      </c>
      <c r="C240" s="91" t="s">
        <v>1034</v>
      </c>
      <c r="D240" s="91">
        <v>200</v>
      </c>
    </row>
    <row r="241" spans="1:4" x14ac:dyDescent="0.35">
      <c r="A241" s="52"/>
      <c r="B241" s="91" t="s">
        <v>1075</v>
      </c>
      <c r="C241" s="91" t="s">
        <v>1048</v>
      </c>
      <c r="D241" s="91">
        <v>197</v>
      </c>
    </row>
    <row r="242" spans="1:4" x14ac:dyDescent="0.35">
      <c r="A242" s="52"/>
      <c r="B242" s="91" t="s">
        <v>1084</v>
      </c>
      <c r="C242" s="91" t="s">
        <v>1094</v>
      </c>
      <c r="D242" s="91">
        <v>172</v>
      </c>
    </row>
    <row r="243" spans="1:4" x14ac:dyDescent="0.35">
      <c r="A243" s="52"/>
      <c r="B243" s="91" t="s">
        <v>1076</v>
      </c>
      <c r="C243" s="91" t="s">
        <v>1057</v>
      </c>
      <c r="D243" s="91">
        <v>166</v>
      </c>
    </row>
    <row r="244" spans="1:4" x14ac:dyDescent="0.35">
      <c r="A244" s="52"/>
      <c r="B244" s="91" t="s">
        <v>1073</v>
      </c>
      <c r="C244" s="91" t="s">
        <v>1045</v>
      </c>
      <c r="D244" s="91">
        <v>164</v>
      </c>
    </row>
    <row r="245" spans="1:4" x14ac:dyDescent="0.35">
      <c r="A245" s="52"/>
      <c r="B245" s="91" t="s">
        <v>1074</v>
      </c>
      <c r="C245" s="91" t="s">
        <v>1047</v>
      </c>
      <c r="D245" s="91">
        <v>153</v>
      </c>
    </row>
    <row r="246" spans="1:4" x14ac:dyDescent="0.35">
      <c r="A246" s="52"/>
      <c r="B246" s="91" t="s">
        <v>1075</v>
      </c>
      <c r="C246" s="91" t="s">
        <v>1050</v>
      </c>
      <c r="D246" s="91">
        <v>142</v>
      </c>
    </row>
    <row r="247" spans="1:4" x14ac:dyDescent="0.35">
      <c r="A247" s="52"/>
      <c r="B247" s="91" t="s">
        <v>1076</v>
      </c>
      <c r="C247" s="91" t="s">
        <v>1049</v>
      </c>
      <c r="D247" s="91">
        <v>134</v>
      </c>
    </row>
    <row r="248" spans="1:4" x14ac:dyDescent="0.35">
      <c r="A248" s="52"/>
      <c r="B248" s="91" t="s">
        <v>155</v>
      </c>
      <c r="C248" s="91" t="s">
        <v>1046</v>
      </c>
      <c r="D248" s="91">
        <v>130</v>
      </c>
    </row>
    <row r="249" spans="1:4" x14ac:dyDescent="0.35">
      <c r="A249" s="52"/>
      <c r="B249" s="91" t="s">
        <v>1071</v>
      </c>
      <c r="C249" s="91" t="s">
        <v>1051</v>
      </c>
      <c r="D249" s="91">
        <v>119</v>
      </c>
    </row>
    <row r="250" spans="1:4" x14ac:dyDescent="0.35">
      <c r="A250" s="52"/>
      <c r="B250" s="92" t="s">
        <v>211</v>
      </c>
      <c r="C250" s="92" t="s">
        <v>1043</v>
      </c>
      <c r="D250" s="92">
        <v>104</v>
      </c>
    </row>
    <row r="251" spans="1:4" x14ac:dyDescent="0.35">
      <c r="A251" s="52"/>
      <c r="B251" s="91" t="s">
        <v>125</v>
      </c>
      <c r="C251" s="91" t="s">
        <v>1052</v>
      </c>
      <c r="D251" s="91">
        <v>94</v>
      </c>
    </row>
    <row r="252" spans="1:4" x14ac:dyDescent="0.35">
      <c r="A252" s="52"/>
      <c r="B252" s="91" t="s">
        <v>69</v>
      </c>
      <c r="C252" s="91" t="s">
        <v>1053</v>
      </c>
      <c r="D252" s="91">
        <v>79</v>
      </c>
    </row>
    <row r="253" spans="1:4" x14ac:dyDescent="0.35">
      <c r="A253" s="52"/>
      <c r="B253" s="91" t="s">
        <v>1078</v>
      </c>
      <c r="C253" s="91" t="s">
        <v>1062</v>
      </c>
      <c r="D253" s="91">
        <v>68</v>
      </c>
    </row>
    <row r="254" spans="1:4" x14ac:dyDescent="0.35">
      <c r="A254" s="52"/>
      <c r="B254" s="91" t="s">
        <v>1077</v>
      </c>
      <c r="C254" s="91" t="s">
        <v>1055</v>
      </c>
      <c r="D254" s="91">
        <v>66</v>
      </c>
    </row>
    <row r="255" spans="1:4" x14ac:dyDescent="0.35">
      <c r="A255" s="52"/>
      <c r="B255" s="91" t="s">
        <v>69</v>
      </c>
      <c r="C255" s="91" t="s">
        <v>1058</v>
      </c>
      <c r="D255" s="91">
        <v>46</v>
      </c>
    </row>
    <row r="256" spans="1:4" x14ac:dyDescent="0.35">
      <c r="A256" s="52"/>
      <c r="B256" s="91" t="s">
        <v>1075</v>
      </c>
      <c r="C256" s="91" t="s">
        <v>1059</v>
      </c>
      <c r="D256" s="91">
        <v>44</v>
      </c>
    </row>
    <row r="257" spans="1:4" x14ac:dyDescent="0.35">
      <c r="A257" s="52"/>
      <c r="B257" s="91" t="s">
        <v>1077</v>
      </c>
      <c r="C257" s="91" t="s">
        <v>1061</v>
      </c>
      <c r="D257" s="91">
        <v>42</v>
      </c>
    </row>
    <row r="258" spans="1:4" x14ac:dyDescent="0.35">
      <c r="A258" s="52"/>
      <c r="B258" s="91" t="s">
        <v>1077</v>
      </c>
      <c r="C258" s="91" t="s">
        <v>1056</v>
      </c>
      <c r="D258" s="91">
        <v>41</v>
      </c>
    </row>
    <row r="259" spans="1:4" x14ac:dyDescent="0.35">
      <c r="A259" s="52"/>
      <c r="B259" s="91" t="s">
        <v>1075</v>
      </c>
      <c r="C259" s="91" t="s">
        <v>1054</v>
      </c>
      <c r="D259" s="91">
        <v>36</v>
      </c>
    </row>
    <row r="260" spans="1:4" x14ac:dyDescent="0.35">
      <c r="A260" s="52"/>
      <c r="B260" s="91" t="s">
        <v>1075</v>
      </c>
      <c r="C260" s="91" t="s">
        <v>1060</v>
      </c>
      <c r="D260" s="91">
        <v>33</v>
      </c>
    </row>
    <row r="261" spans="1:4" x14ac:dyDescent="0.35">
      <c r="A261" s="52"/>
      <c r="B261" s="91" t="s">
        <v>801</v>
      </c>
      <c r="C261" s="91" t="s">
        <v>1063</v>
      </c>
      <c r="D261" s="91">
        <v>22</v>
      </c>
    </row>
    <row r="262" spans="1:4" x14ac:dyDescent="0.35">
      <c r="A262" s="52"/>
      <c r="B262" s="38"/>
      <c r="C262" s="38"/>
      <c r="D262" s="38"/>
    </row>
    <row r="263" spans="1:4" x14ac:dyDescent="0.35">
      <c r="A263" s="52"/>
      <c r="B263" s="38"/>
      <c r="C263" s="38"/>
      <c r="D263" s="38"/>
    </row>
    <row r="264" spans="1:4" x14ac:dyDescent="0.35">
      <c r="A264" s="52"/>
      <c r="B264" s="38"/>
      <c r="C264" s="38"/>
      <c r="D264" s="38"/>
    </row>
    <row r="265" spans="1:4" x14ac:dyDescent="0.35">
      <c r="A265" s="52"/>
      <c r="B265" s="38"/>
      <c r="C265" s="38"/>
      <c r="D265" s="38"/>
    </row>
    <row r="266" spans="1:4" x14ac:dyDescent="0.35">
      <c r="A266" s="52"/>
      <c r="B266" s="38"/>
      <c r="C266" s="38"/>
      <c r="D266" s="38"/>
    </row>
    <row r="267" spans="1:4" x14ac:dyDescent="0.35">
      <c r="A267" s="52"/>
      <c r="B267" s="38"/>
      <c r="C267" s="38"/>
      <c r="D267" s="38"/>
    </row>
    <row r="268" spans="1:4" x14ac:dyDescent="0.35">
      <c r="A268" s="52"/>
      <c r="B268" s="38"/>
      <c r="C268" s="38"/>
      <c r="D268" s="38"/>
    </row>
    <row r="269" spans="1:4" x14ac:dyDescent="0.35">
      <c r="A269" s="52"/>
      <c r="B269" s="38"/>
      <c r="C269" s="38"/>
      <c r="D269" s="38"/>
    </row>
    <row r="270" spans="1:4" x14ac:dyDescent="0.35">
      <c r="A270" s="52"/>
      <c r="B270" s="38"/>
      <c r="C270" s="38"/>
      <c r="D270" s="38"/>
    </row>
    <row r="271" spans="1:4" x14ac:dyDescent="0.35">
      <c r="A271" s="52"/>
      <c r="B271" s="38"/>
      <c r="C271" s="38"/>
      <c r="D271" s="38"/>
    </row>
    <row r="272" spans="1:4" x14ac:dyDescent="0.35">
      <c r="A272" s="52"/>
      <c r="B272" s="38"/>
      <c r="C272" s="38"/>
      <c r="D272" s="38"/>
    </row>
    <row r="273" spans="1:4" x14ac:dyDescent="0.35">
      <c r="A273" s="52"/>
      <c r="B273" s="38"/>
      <c r="C273" s="38"/>
      <c r="D273" s="38"/>
    </row>
    <row r="274" spans="1:4" x14ac:dyDescent="0.35">
      <c r="A274" s="52"/>
      <c r="B274" s="38"/>
      <c r="C274" s="38"/>
      <c r="D274" s="38"/>
    </row>
    <row r="275" spans="1:4" x14ac:dyDescent="0.35">
      <c r="A275" s="52"/>
      <c r="B275" s="38"/>
      <c r="C275" s="38"/>
      <c r="D275" s="38"/>
    </row>
    <row r="276" spans="1:4" x14ac:dyDescent="0.35">
      <c r="A276" s="52"/>
      <c r="B276" s="38"/>
      <c r="C276" s="38"/>
      <c r="D276" s="38"/>
    </row>
    <row r="277" spans="1:4" x14ac:dyDescent="0.35">
      <c r="A277" s="52"/>
      <c r="B277" s="38"/>
      <c r="C277" s="38"/>
      <c r="D277" s="38"/>
    </row>
    <row r="278" spans="1:4" x14ac:dyDescent="0.35">
      <c r="A278" s="52"/>
      <c r="B278" s="38"/>
      <c r="C278" s="38"/>
      <c r="D278" s="38"/>
    </row>
    <row r="279" spans="1:4" x14ac:dyDescent="0.35">
      <c r="A279" s="52"/>
      <c r="B279" s="38"/>
      <c r="C279" s="38"/>
      <c r="D279" s="38"/>
    </row>
    <row r="280" spans="1:4" x14ac:dyDescent="0.35">
      <c r="A280" s="52"/>
      <c r="B280" s="38"/>
      <c r="C280" s="38"/>
      <c r="D280" s="38"/>
    </row>
    <row r="281" spans="1:4" x14ac:dyDescent="0.35">
      <c r="A281" s="52"/>
      <c r="B281" s="38"/>
      <c r="C281" s="38"/>
      <c r="D281" s="38"/>
    </row>
    <row r="282" spans="1:4" x14ac:dyDescent="0.35">
      <c r="A282" s="52"/>
      <c r="B282" s="38"/>
      <c r="C282" s="38"/>
      <c r="D282" s="38"/>
    </row>
    <row r="283" spans="1:4" x14ac:dyDescent="0.35">
      <c r="A283" s="52"/>
      <c r="B283" s="38"/>
      <c r="C283" s="38"/>
      <c r="D283" s="38"/>
    </row>
    <row r="284" spans="1:4" x14ac:dyDescent="0.35">
      <c r="A284" s="52"/>
      <c r="B284" s="38"/>
      <c r="C284" s="38"/>
      <c r="D284" s="38"/>
    </row>
    <row r="285" spans="1:4" x14ac:dyDescent="0.35">
      <c r="A285" s="52"/>
      <c r="B285" s="38"/>
      <c r="C285" s="38"/>
      <c r="D285" s="38"/>
    </row>
    <row r="286" spans="1:4" x14ac:dyDescent="0.35">
      <c r="A286" s="52"/>
      <c r="B286" s="38"/>
      <c r="C286" s="38"/>
      <c r="D286" s="38"/>
    </row>
    <row r="287" spans="1:4" x14ac:dyDescent="0.35">
      <c r="A287" s="52"/>
      <c r="B287" s="38"/>
      <c r="C287" s="38"/>
      <c r="D287" s="38"/>
    </row>
    <row r="288" spans="1:4" x14ac:dyDescent="0.35">
      <c r="A288" s="52"/>
      <c r="B288" s="38"/>
      <c r="C288" s="38"/>
      <c r="D288" s="38"/>
    </row>
    <row r="289" spans="1:4" x14ac:dyDescent="0.35">
      <c r="A289" s="52"/>
      <c r="B289" s="38"/>
      <c r="C289" s="38"/>
      <c r="D289" s="38"/>
    </row>
    <row r="290" spans="1:4" x14ac:dyDescent="0.35">
      <c r="A290" s="52"/>
      <c r="B290" s="38"/>
      <c r="C290" s="38"/>
      <c r="D290" s="38"/>
    </row>
    <row r="291" spans="1:4" x14ac:dyDescent="0.35">
      <c r="A291" s="52"/>
      <c r="B291" s="38"/>
      <c r="C291" s="38"/>
      <c r="D291" s="38"/>
    </row>
    <row r="292" spans="1:4" x14ac:dyDescent="0.35">
      <c r="A292" s="52"/>
      <c r="B292" s="38"/>
      <c r="C292" s="38"/>
      <c r="D292" s="38"/>
    </row>
    <row r="293" spans="1:4" x14ac:dyDescent="0.35">
      <c r="A293" s="52"/>
      <c r="B293" s="38"/>
      <c r="C293" s="38"/>
      <c r="D293" s="38"/>
    </row>
    <row r="294" spans="1:4" x14ac:dyDescent="0.35">
      <c r="A294" s="52"/>
      <c r="B294" s="38"/>
      <c r="C294" s="38"/>
      <c r="D294" s="38"/>
    </row>
    <row r="295" spans="1:4" x14ac:dyDescent="0.35">
      <c r="A295" s="52"/>
      <c r="B295" s="38"/>
      <c r="C295" s="38"/>
      <c r="D295" s="38"/>
    </row>
    <row r="296" spans="1:4" x14ac:dyDescent="0.35">
      <c r="A296" s="52"/>
      <c r="B296" s="38"/>
      <c r="C296" s="38"/>
      <c r="D296" s="38"/>
    </row>
    <row r="297" spans="1:4" x14ac:dyDescent="0.35">
      <c r="A297" s="52"/>
      <c r="B297" s="38"/>
      <c r="C297" s="38"/>
      <c r="D297" s="38"/>
    </row>
    <row r="298" spans="1:4" x14ac:dyDescent="0.35">
      <c r="A298" s="52"/>
      <c r="B298" s="38"/>
      <c r="C298" s="38"/>
      <c r="D298" s="38"/>
    </row>
    <row r="299" spans="1:4" x14ac:dyDescent="0.35">
      <c r="A299" s="52"/>
      <c r="B299" s="38"/>
      <c r="C299" s="38"/>
      <c r="D299" s="38"/>
    </row>
    <row r="300" spans="1:4" x14ac:dyDescent="0.35">
      <c r="A300" s="52"/>
      <c r="B300" s="38"/>
      <c r="C300" s="38"/>
      <c r="D300" s="38"/>
    </row>
    <row r="301" spans="1:4" x14ac:dyDescent="0.35">
      <c r="A301" s="52"/>
      <c r="B301" s="38"/>
      <c r="C301" s="38"/>
      <c r="D301" s="38"/>
    </row>
    <row r="302" spans="1:4" x14ac:dyDescent="0.35">
      <c r="A302" s="52"/>
      <c r="B302" s="38"/>
      <c r="C302" s="38"/>
      <c r="D302" s="38"/>
    </row>
    <row r="303" spans="1:4" x14ac:dyDescent="0.35">
      <c r="A303" s="52"/>
      <c r="B303" s="38"/>
      <c r="C303" s="38"/>
      <c r="D303" s="38"/>
    </row>
    <row r="304" spans="1:4" x14ac:dyDescent="0.35">
      <c r="A304" s="52"/>
      <c r="B304" s="38"/>
      <c r="C304" s="38"/>
      <c r="D304" s="38"/>
    </row>
    <row r="305" spans="1:4" x14ac:dyDescent="0.35">
      <c r="A305" s="52"/>
      <c r="B305" s="38"/>
      <c r="C305" s="38"/>
      <c r="D305" s="38"/>
    </row>
    <row r="306" spans="1:4" x14ac:dyDescent="0.35">
      <c r="A306" s="52"/>
      <c r="B306" s="38"/>
      <c r="C306" s="38"/>
      <c r="D306" s="38"/>
    </row>
    <row r="307" spans="1:4" x14ac:dyDescent="0.35">
      <c r="A307" s="52"/>
      <c r="B307" s="38"/>
      <c r="C307" s="38"/>
      <c r="D307" s="38"/>
    </row>
    <row r="308" spans="1:4" x14ac:dyDescent="0.35">
      <c r="A308" s="52"/>
      <c r="B308" s="38"/>
      <c r="C308" s="38"/>
      <c r="D308" s="38"/>
    </row>
    <row r="309" spans="1:4" x14ac:dyDescent="0.35">
      <c r="A309" s="52"/>
      <c r="B309" s="38"/>
      <c r="C309" s="38"/>
      <c r="D309" s="38"/>
    </row>
    <row r="310" spans="1:4" x14ac:dyDescent="0.35">
      <c r="A310" s="52"/>
      <c r="B310" s="38"/>
      <c r="C310" s="38"/>
      <c r="D310" s="38"/>
    </row>
    <row r="311" spans="1:4" x14ac:dyDescent="0.35">
      <c r="A311" s="52"/>
      <c r="B311" s="38"/>
      <c r="C311" s="38"/>
      <c r="D311" s="38"/>
    </row>
    <row r="312" spans="1:4" x14ac:dyDescent="0.35">
      <c r="A312" s="52"/>
      <c r="B312" s="38"/>
      <c r="C312" s="38"/>
      <c r="D312" s="38"/>
    </row>
    <row r="313" spans="1:4" x14ac:dyDescent="0.35">
      <c r="A313" s="52"/>
      <c r="B313" s="38"/>
      <c r="C313" s="38"/>
      <c r="D313" s="38"/>
    </row>
    <row r="314" spans="1:4" x14ac:dyDescent="0.35">
      <c r="A314" s="52"/>
      <c r="B314" s="38"/>
      <c r="C314" s="38"/>
      <c r="D314" s="38"/>
    </row>
    <row r="315" spans="1:4" x14ac:dyDescent="0.35">
      <c r="A315" s="52"/>
      <c r="B315" s="38"/>
      <c r="C315" s="38"/>
      <c r="D315" s="38"/>
    </row>
    <row r="316" spans="1:4" x14ac:dyDescent="0.35">
      <c r="A316" s="52"/>
      <c r="B316" s="38"/>
      <c r="C316" s="38"/>
      <c r="D316" s="38"/>
    </row>
    <row r="317" spans="1:4" x14ac:dyDescent="0.35">
      <c r="A317" s="52"/>
      <c r="B317" s="38"/>
      <c r="C317" s="38"/>
      <c r="D317" s="38"/>
    </row>
    <row r="318" spans="1:4" x14ac:dyDescent="0.35">
      <c r="A318" s="52"/>
      <c r="B318" s="38"/>
      <c r="C318" s="38"/>
      <c r="D318" s="38"/>
    </row>
    <row r="319" spans="1:4" x14ac:dyDescent="0.35">
      <c r="A319" s="52"/>
      <c r="B319" s="38"/>
      <c r="C319" s="38"/>
      <c r="D319" s="38"/>
    </row>
    <row r="320" spans="1:4" x14ac:dyDescent="0.35">
      <c r="A320" s="52"/>
      <c r="B320" s="38"/>
      <c r="C320" s="38"/>
      <c r="D320" s="38"/>
    </row>
    <row r="321" spans="1:4" x14ac:dyDescent="0.35">
      <c r="A321" s="53"/>
      <c r="B321" s="41"/>
      <c r="C321" s="41"/>
      <c r="D321" s="41"/>
    </row>
    <row r="322" spans="1:4" x14ac:dyDescent="0.35">
      <c r="A322" s="52"/>
      <c r="B322" s="38"/>
      <c r="C322" s="38"/>
      <c r="D322" s="38"/>
    </row>
  </sheetData>
  <sortState xmlns:xlrd2="http://schemas.microsoft.com/office/spreadsheetml/2017/richdata2" ref="F8:G79">
    <sortCondition descending="1" ref="G8:G7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5C946-16EC-492E-95A8-619B9FFA7A01}">
  <dimension ref="A1:I386"/>
  <sheetViews>
    <sheetView workbookViewId="0">
      <selection activeCell="F9" sqref="F9"/>
    </sheetView>
  </sheetViews>
  <sheetFormatPr defaultRowHeight="14.5" x14ac:dyDescent="0.35"/>
  <cols>
    <col min="1" max="1" width="19.81640625" style="6" customWidth="1"/>
    <col min="2" max="2" width="35.90625" style="6" customWidth="1"/>
    <col min="3" max="3" width="8.7265625" style="6"/>
    <col min="5" max="5" width="17.453125" bestFit="1" customWidth="1"/>
    <col min="6" max="6" width="40" bestFit="1" customWidth="1"/>
  </cols>
  <sheetData>
    <row r="1" spans="1:9" x14ac:dyDescent="0.35">
      <c r="A1" s="6" t="s">
        <v>1</v>
      </c>
      <c r="B1" s="6" t="s">
        <v>2</v>
      </c>
      <c r="C1" s="6" t="s">
        <v>103</v>
      </c>
      <c r="E1" s="1" t="s">
        <v>74</v>
      </c>
      <c r="F1" s="3" t="s">
        <v>539</v>
      </c>
      <c r="H1" t="s">
        <v>800</v>
      </c>
    </row>
    <row r="2" spans="1:9" x14ac:dyDescent="0.35">
      <c r="A2" s="97" t="s">
        <v>287</v>
      </c>
      <c r="B2" s="98" t="s">
        <v>483</v>
      </c>
      <c r="C2" s="99">
        <v>11137</v>
      </c>
      <c r="E2" s="2" t="s">
        <v>1173</v>
      </c>
      <c r="F2" s="17" t="s">
        <v>539</v>
      </c>
      <c r="H2" t="s">
        <v>798</v>
      </c>
      <c r="I2" t="s">
        <v>799</v>
      </c>
    </row>
    <row r="3" spans="1:9" x14ac:dyDescent="0.35">
      <c r="A3" s="100" t="s">
        <v>538</v>
      </c>
      <c r="B3" s="96" t="s">
        <v>67</v>
      </c>
      <c r="C3" s="101">
        <v>7083</v>
      </c>
      <c r="E3" s="4" t="s">
        <v>102</v>
      </c>
      <c r="F3" s="17" t="s">
        <v>540</v>
      </c>
      <c r="H3" t="s">
        <v>8</v>
      </c>
      <c r="I3">
        <f>67726+69205+61691</f>
        <v>198622</v>
      </c>
    </row>
    <row r="4" spans="1:9" x14ac:dyDescent="0.35">
      <c r="A4" s="102" t="s">
        <v>238</v>
      </c>
      <c r="B4" s="103" t="s">
        <v>450</v>
      </c>
      <c r="C4" s="104">
        <v>6824</v>
      </c>
      <c r="E4" s="10" t="s">
        <v>537</v>
      </c>
      <c r="F4" s="17" t="s">
        <v>541</v>
      </c>
      <c r="H4" t="s">
        <v>45</v>
      </c>
      <c r="I4">
        <f>16883+75024+45840</f>
        <v>137747</v>
      </c>
    </row>
    <row r="5" spans="1:9" x14ac:dyDescent="0.35">
      <c r="A5" s="100" t="s">
        <v>45</v>
      </c>
      <c r="B5" s="96" t="s">
        <v>53</v>
      </c>
      <c r="C5" s="101">
        <v>6135</v>
      </c>
      <c r="E5" s="19" t="s">
        <v>537</v>
      </c>
      <c r="F5" s="20" t="s">
        <v>547</v>
      </c>
      <c r="H5" t="s">
        <v>238</v>
      </c>
      <c r="I5">
        <f>52748+41766+17332</f>
        <v>111846</v>
      </c>
    </row>
    <row r="6" spans="1:9" x14ac:dyDescent="0.35">
      <c r="A6" s="105" t="s">
        <v>8</v>
      </c>
      <c r="B6" s="95" t="s">
        <v>78</v>
      </c>
      <c r="C6" s="106">
        <v>6013</v>
      </c>
      <c r="F6" s="3"/>
      <c r="H6" t="s">
        <v>592</v>
      </c>
      <c r="I6">
        <f>28969+27195</f>
        <v>56164</v>
      </c>
    </row>
    <row r="7" spans="1:9" x14ac:dyDescent="0.35">
      <c r="A7" s="105" t="s">
        <v>8</v>
      </c>
      <c r="B7" s="95" t="s">
        <v>79</v>
      </c>
      <c r="C7" s="106">
        <v>5059</v>
      </c>
      <c r="E7" s="40" t="s">
        <v>624</v>
      </c>
      <c r="F7" s="40" t="s">
        <v>3</v>
      </c>
    </row>
    <row r="8" spans="1:9" x14ac:dyDescent="0.35">
      <c r="A8" s="107" t="s">
        <v>431</v>
      </c>
      <c r="B8" s="108" t="s">
        <v>542</v>
      </c>
      <c r="C8" s="109">
        <v>4500</v>
      </c>
      <c r="E8" s="3" t="s">
        <v>8</v>
      </c>
      <c r="F8" s="3">
        <f>30541+34809+2465+11</f>
        <v>67826</v>
      </c>
    </row>
    <row r="9" spans="1:9" x14ac:dyDescent="0.35">
      <c r="A9" s="107" t="s">
        <v>8</v>
      </c>
      <c r="B9" s="108" t="s">
        <v>543</v>
      </c>
      <c r="C9" s="109">
        <v>4500</v>
      </c>
      <c r="E9" s="3" t="s">
        <v>238</v>
      </c>
      <c r="F9" s="3">
        <f>739+648+209+195+100+11137+2072+164+2697+120+2396+6824+2728+2497+1965+1626+1454+1178+1072+890+871+813+609+547+526+494+349+273+189+173+139+69+60+43+640+184+1196+362+4500+547+376</f>
        <v>53671</v>
      </c>
    </row>
    <row r="10" spans="1:9" x14ac:dyDescent="0.35">
      <c r="A10" s="107" t="s">
        <v>8</v>
      </c>
      <c r="B10" s="108" t="s">
        <v>1100</v>
      </c>
      <c r="C10" s="109">
        <v>4500</v>
      </c>
      <c r="E10" s="3" t="s">
        <v>45</v>
      </c>
      <c r="F10" s="3">
        <f>225+1751+7083+6135+196+483+1010</f>
        <v>16883</v>
      </c>
    </row>
    <row r="11" spans="1:9" x14ac:dyDescent="0.35">
      <c r="A11" s="110" t="s">
        <v>177</v>
      </c>
      <c r="B11" s="111" t="s">
        <v>322</v>
      </c>
      <c r="C11" s="112">
        <v>3940</v>
      </c>
      <c r="E11" s="3" t="s">
        <v>177</v>
      </c>
      <c r="F11" s="3">
        <f>3940+644+382+342+315+313+253+215+178+176+172+157+145+60+59+1196+2060+61+640+184+2697+687+739</f>
        <v>15615</v>
      </c>
    </row>
    <row r="12" spans="1:9" x14ac:dyDescent="0.35">
      <c r="A12" s="14" t="s">
        <v>425</v>
      </c>
      <c r="B12" s="13" t="s">
        <v>475</v>
      </c>
      <c r="C12" s="14">
        <v>3554</v>
      </c>
      <c r="E12" s="3" t="s">
        <v>69</v>
      </c>
      <c r="F12" s="3">
        <f>149+1087+878+575+363+253+224+127+86+79+72+70+69+45+2335+3554+2148+674+61+1188+353+185</f>
        <v>14575</v>
      </c>
    </row>
    <row r="13" spans="1:9" x14ac:dyDescent="0.35">
      <c r="A13" s="14" t="s">
        <v>8</v>
      </c>
      <c r="B13" s="13" t="s">
        <v>343</v>
      </c>
      <c r="C13" s="14">
        <v>2915</v>
      </c>
      <c r="E13" s="3" t="s">
        <v>444</v>
      </c>
      <c r="F13" s="3">
        <f>304+143+130+362+4500+2396</f>
        <v>7835</v>
      </c>
    </row>
    <row r="14" spans="1:9" x14ac:dyDescent="0.35">
      <c r="A14" s="14" t="s">
        <v>238</v>
      </c>
      <c r="B14" s="13" t="s">
        <v>485</v>
      </c>
      <c r="C14" s="14">
        <v>2728</v>
      </c>
      <c r="E14" s="3" t="s">
        <v>107</v>
      </c>
      <c r="F14" s="3">
        <f>2300+871+590+413+358+320+213+206+203+153+98+54+35+27+110+14+100+195+1553</f>
        <v>7813</v>
      </c>
    </row>
    <row r="15" spans="1:9" x14ac:dyDescent="0.35">
      <c r="A15" s="14" t="s">
        <v>396</v>
      </c>
      <c r="B15" s="14" t="s">
        <v>395</v>
      </c>
      <c r="C15" s="14">
        <v>2697</v>
      </c>
      <c r="E15" s="3" t="s">
        <v>147</v>
      </c>
      <c r="F15" s="3">
        <f>1683+1363+633+547+441+339+288+229+145+105+91+71+69+62+51+50+49+46+38+18+16+3+77+71+38</f>
        <v>6523</v>
      </c>
    </row>
    <row r="16" spans="1:9" x14ac:dyDescent="0.35">
      <c r="A16" s="13" t="s">
        <v>8</v>
      </c>
      <c r="B16" s="13" t="s">
        <v>218</v>
      </c>
      <c r="C16" s="13">
        <v>2692</v>
      </c>
      <c r="E16" s="3" t="s">
        <v>125</v>
      </c>
      <c r="F16" s="3">
        <f>526+50+41+273+249+40+2335+2060+76</f>
        <v>5650</v>
      </c>
    </row>
    <row r="17" spans="1:6" x14ac:dyDescent="0.35">
      <c r="A17" s="13" t="s">
        <v>238</v>
      </c>
      <c r="B17" s="13" t="s">
        <v>270</v>
      </c>
      <c r="C17" s="13">
        <v>2497</v>
      </c>
      <c r="E17" s="3" t="s">
        <v>155</v>
      </c>
      <c r="F17" s="3">
        <f>247+234+43+3937</f>
        <v>4461</v>
      </c>
    </row>
    <row r="18" spans="1:6" x14ac:dyDescent="0.35">
      <c r="A18" s="13" t="s">
        <v>431</v>
      </c>
      <c r="B18" s="13" t="s">
        <v>430</v>
      </c>
      <c r="C18" s="13">
        <v>2396</v>
      </c>
      <c r="E18" s="3" t="s">
        <v>188</v>
      </c>
      <c r="F18" s="3">
        <f>249+730+214+196+1188+687+332</f>
        <v>3596</v>
      </c>
    </row>
    <row r="19" spans="1:6" x14ac:dyDescent="0.35">
      <c r="A19" s="13" t="s">
        <v>463</v>
      </c>
      <c r="B19" s="13" t="s">
        <v>462</v>
      </c>
      <c r="C19" s="13">
        <v>2335</v>
      </c>
      <c r="E19" s="3" t="s">
        <v>49</v>
      </c>
      <c r="F19" s="3">
        <f>528+243+1789</f>
        <v>2560</v>
      </c>
    </row>
    <row r="20" spans="1:6" x14ac:dyDescent="0.35">
      <c r="A20" s="19" t="s">
        <v>108</v>
      </c>
      <c r="B20" s="19" t="s">
        <v>544</v>
      </c>
      <c r="C20" s="19">
        <v>2300</v>
      </c>
      <c r="E20" s="3" t="s">
        <v>1124</v>
      </c>
      <c r="F20" s="3">
        <v>1751</v>
      </c>
    </row>
    <row r="21" spans="1:6" x14ac:dyDescent="0.35">
      <c r="A21" s="19" t="s">
        <v>155</v>
      </c>
      <c r="B21" s="19" t="s">
        <v>545</v>
      </c>
      <c r="C21" s="19">
        <v>2300</v>
      </c>
      <c r="E21" s="3" t="s">
        <v>137</v>
      </c>
      <c r="F21" s="3">
        <f>46+165+1260</f>
        <v>1471</v>
      </c>
    </row>
    <row r="22" spans="1:6" x14ac:dyDescent="0.35">
      <c r="A22" s="19" t="s">
        <v>107</v>
      </c>
      <c r="B22" s="19" t="s">
        <v>546</v>
      </c>
      <c r="C22" s="19">
        <v>2300</v>
      </c>
      <c r="E22" s="3" t="s">
        <v>1195</v>
      </c>
      <c r="F22" s="3">
        <f>1345</f>
        <v>1345</v>
      </c>
    </row>
    <row r="23" spans="1:6" x14ac:dyDescent="0.35">
      <c r="A23" s="75" t="s">
        <v>8</v>
      </c>
      <c r="B23" s="60" t="s">
        <v>80</v>
      </c>
      <c r="C23" s="59">
        <v>2190</v>
      </c>
      <c r="E23" s="3" t="s">
        <v>115</v>
      </c>
      <c r="F23" s="3">
        <f>1187+68</f>
        <v>1255</v>
      </c>
    </row>
    <row r="24" spans="1:6" x14ac:dyDescent="0.35">
      <c r="A24" s="13" t="s">
        <v>425</v>
      </c>
      <c r="B24" s="13" t="s">
        <v>424</v>
      </c>
      <c r="C24" s="13">
        <v>2148</v>
      </c>
      <c r="E24" s="3" t="s">
        <v>940</v>
      </c>
      <c r="F24" s="3">
        <v>1084</v>
      </c>
    </row>
    <row r="25" spans="1:6" x14ac:dyDescent="0.35">
      <c r="A25" s="13" t="s">
        <v>287</v>
      </c>
      <c r="B25" s="13" t="s">
        <v>286</v>
      </c>
      <c r="C25" s="13">
        <v>2072</v>
      </c>
      <c r="E25" s="3" t="s">
        <v>1105</v>
      </c>
      <c r="F25" s="3">
        <f>821+260</f>
        <v>1081</v>
      </c>
    </row>
    <row r="26" spans="1:6" x14ac:dyDescent="0.35">
      <c r="A26" s="13" t="s">
        <v>8</v>
      </c>
      <c r="B26" s="13" t="s">
        <v>406</v>
      </c>
      <c r="C26" s="13">
        <v>2062</v>
      </c>
      <c r="E26" s="3" t="s">
        <v>1125</v>
      </c>
      <c r="F26" s="3">
        <v>983</v>
      </c>
    </row>
    <row r="27" spans="1:6" x14ac:dyDescent="0.35">
      <c r="A27" s="13" t="s">
        <v>517</v>
      </c>
      <c r="B27" s="13" t="s">
        <v>516</v>
      </c>
      <c r="C27" s="13">
        <v>2060</v>
      </c>
      <c r="E27" s="3" t="s">
        <v>37</v>
      </c>
      <c r="F27" s="3">
        <f>752+149</f>
        <v>901</v>
      </c>
    </row>
    <row r="28" spans="1:6" x14ac:dyDescent="0.35">
      <c r="A28" s="13" t="s">
        <v>238</v>
      </c>
      <c r="B28" s="13" t="s">
        <v>298</v>
      </c>
      <c r="C28" s="13">
        <v>1965</v>
      </c>
      <c r="E28" s="3" t="s">
        <v>6</v>
      </c>
      <c r="F28" s="3">
        <f>202+145+21+225+258</f>
        <v>851</v>
      </c>
    </row>
    <row r="29" spans="1:6" x14ac:dyDescent="0.35">
      <c r="A29" s="7" t="s">
        <v>39</v>
      </c>
      <c r="B29" s="7" t="s">
        <v>38</v>
      </c>
      <c r="C29" s="7">
        <v>1751</v>
      </c>
      <c r="E29" s="3" t="s">
        <v>1196</v>
      </c>
      <c r="F29" s="3">
        <f>353+327</f>
        <v>680</v>
      </c>
    </row>
    <row r="30" spans="1:6" x14ac:dyDescent="0.35">
      <c r="A30" s="13" t="s">
        <v>147</v>
      </c>
      <c r="B30" s="13" t="s">
        <v>203</v>
      </c>
      <c r="C30" s="13">
        <v>1683</v>
      </c>
      <c r="E30" s="3" t="s">
        <v>58</v>
      </c>
      <c r="F30" s="3">
        <f>553+110</f>
        <v>663</v>
      </c>
    </row>
    <row r="31" spans="1:6" x14ac:dyDescent="0.35">
      <c r="A31" s="13" t="s">
        <v>238</v>
      </c>
      <c r="B31" s="13" t="s">
        <v>413</v>
      </c>
      <c r="C31" s="13">
        <v>1626</v>
      </c>
      <c r="E31" s="3" t="s">
        <v>1126</v>
      </c>
      <c r="F31" s="3">
        <f>179+8+244+155</f>
        <v>586</v>
      </c>
    </row>
    <row r="32" spans="1:6" x14ac:dyDescent="0.35">
      <c r="A32" s="13" t="s">
        <v>238</v>
      </c>
      <c r="B32" s="13" t="s">
        <v>441</v>
      </c>
      <c r="C32" s="13">
        <v>1454</v>
      </c>
      <c r="E32" s="3" t="s">
        <v>1197</v>
      </c>
      <c r="F32" s="3">
        <f>303+275</f>
        <v>578</v>
      </c>
    </row>
    <row r="33" spans="1:6" x14ac:dyDescent="0.35">
      <c r="A33" s="16" t="s">
        <v>1064</v>
      </c>
      <c r="B33" s="16" t="s">
        <v>1027</v>
      </c>
      <c r="C33" s="16">
        <v>1388</v>
      </c>
      <c r="E33" s="3" t="s">
        <v>63</v>
      </c>
      <c r="F33" s="3">
        <f>85+416</f>
        <v>501</v>
      </c>
    </row>
    <row r="34" spans="1:6" x14ac:dyDescent="0.35">
      <c r="A34" s="13" t="s">
        <v>147</v>
      </c>
      <c r="B34" s="13" t="s">
        <v>220</v>
      </c>
      <c r="C34" s="13">
        <v>1363</v>
      </c>
      <c r="E34" s="3" t="s">
        <v>33</v>
      </c>
      <c r="F34" s="3">
        <f>323+113</f>
        <v>436</v>
      </c>
    </row>
    <row r="35" spans="1:6" x14ac:dyDescent="0.35">
      <c r="A35" s="75" t="s">
        <v>8</v>
      </c>
      <c r="B35" s="75" t="s">
        <v>81</v>
      </c>
      <c r="C35" s="59">
        <v>1345</v>
      </c>
      <c r="E35" s="3" t="s">
        <v>31</v>
      </c>
      <c r="F35" s="3">
        <f>179+224</f>
        <v>403</v>
      </c>
    </row>
    <row r="36" spans="1:6" x14ac:dyDescent="0.35">
      <c r="A36" s="75" t="s">
        <v>8</v>
      </c>
      <c r="B36" s="60" t="s">
        <v>82</v>
      </c>
      <c r="C36" s="59">
        <v>1300</v>
      </c>
      <c r="E36" s="3" t="s">
        <v>1127</v>
      </c>
      <c r="F36" s="3">
        <f>43+202+155</f>
        <v>400</v>
      </c>
    </row>
    <row r="37" spans="1:6" x14ac:dyDescent="0.35">
      <c r="A37" s="13" t="s">
        <v>273</v>
      </c>
      <c r="B37" s="13" t="s">
        <v>272</v>
      </c>
      <c r="C37" s="13">
        <v>1196</v>
      </c>
      <c r="E37" s="3" t="s">
        <v>608</v>
      </c>
      <c r="F37" s="3">
        <v>261</v>
      </c>
    </row>
    <row r="38" spans="1:6" x14ac:dyDescent="0.35">
      <c r="A38" s="13" t="s">
        <v>382</v>
      </c>
      <c r="B38" s="13" t="s">
        <v>381</v>
      </c>
      <c r="C38" s="13">
        <v>1188</v>
      </c>
      <c r="E38" s="3" t="s">
        <v>1123</v>
      </c>
      <c r="F38" s="3">
        <f>16+235</f>
        <v>251</v>
      </c>
    </row>
    <row r="39" spans="1:6" x14ac:dyDescent="0.35">
      <c r="A39" s="13" t="s">
        <v>238</v>
      </c>
      <c r="B39" s="13" t="s">
        <v>479</v>
      </c>
      <c r="C39" s="13">
        <v>1178</v>
      </c>
      <c r="E39" s="3" t="s">
        <v>897</v>
      </c>
      <c r="F39" s="3">
        <v>204</v>
      </c>
    </row>
    <row r="40" spans="1:6" x14ac:dyDescent="0.35">
      <c r="A40" s="75" t="s">
        <v>8</v>
      </c>
      <c r="B40" s="75" t="s">
        <v>1174</v>
      </c>
      <c r="C40" s="59">
        <v>1176</v>
      </c>
      <c r="E40" s="3" t="s">
        <v>994</v>
      </c>
      <c r="F40" s="3">
        <v>198</v>
      </c>
    </row>
    <row r="41" spans="1:6" x14ac:dyDescent="0.35">
      <c r="A41" s="13" t="s">
        <v>155</v>
      </c>
      <c r="B41" s="13" t="s">
        <v>154</v>
      </c>
      <c r="C41" s="13">
        <v>1124</v>
      </c>
      <c r="E41" s="3" t="s">
        <v>1128</v>
      </c>
      <c r="F41" s="3">
        <f>66+118</f>
        <v>184</v>
      </c>
    </row>
    <row r="42" spans="1:6" x14ac:dyDescent="0.35">
      <c r="A42" s="7" t="s">
        <v>8</v>
      </c>
      <c r="B42" s="7" t="s">
        <v>47</v>
      </c>
      <c r="C42" s="7">
        <v>1112</v>
      </c>
      <c r="E42" s="3" t="s">
        <v>1122</v>
      </c>
      <c r="F42" s="3">
        <v>115</v>
      </c>
    </row>
    <row r="43" spans="1:6" x14ac:dyDescent="0.35">
      <c r="A43" s="75" t="s">
        <v>8</v>
      </c>
      <c r="B43" s="60" t="s">
        <v>83</v>
      </c>
      <c r="C43" s="59">
        <v>1100</v>
      </c>
      <c r="E43" s="3" t="s">
        <v>1164</v>
      </c>
      <c r="F43" s="3">
        <v>105</v>
      </c>
    </row>
    <row r="44" spans="1:6" x14ac:dyDescent="0.35">
      <c r="A44" s="13" t="s">
        <v>69</v>
      </c>
      <c r="B44" s="13" t="s">
        <v>170</v>
      </c>
      <c r="C44" s="13">
        <v>1087</v>
      </c>
      <c r="E44" s="3" t="s">
        <v>60</v>
      </c>
      <c r="F44" s="3">
        <v>64</v>
      </c>
    </row>
    <row r="45" spans="1:6" x14ac:dyDescent="0.35">
      <c r="A45" s="13" t="s">
        <v>238</v>
      </c>
      <c r="B45" s="13" t="s">
        <v>496</v>
      </c>
      <c r="C45" s="13">
        <v>1072</v>
      </c>
      <c r="E45" s="3" t="s">
        <v>1171</v>
      </c>
      <c r="F45" s="3">
        <v>60</v>
      </c>
    </row>
    <row r="46" spans="1:6" x14ac:dyDescent="0.35">
      <c r="A46" s="7" t="s">
        <v>45</v>
      </c>
      <c r="B46" s="7" t="s">
        <v>44</v>
      </c>
      <c r="C46" s="7">
        <v>1010</v>
      </c>
      <c r="E46" s="3" t="s">
        <v>1172</v>
      </c>
      <c r="F46" s="3">
        <v>30</v>
      </c>
    </row>
    <row r="47" spans="1:6" x14ac:dyDescent="0.35">
      <c r="A47" s="7" t="s">
        <v>14</v>
      </c>
      <c r="B47" s="7" t="s">
        <v>13</v>
      </c>
      <c r="C47" s="7">
        <f>3571-2586</f>
        <v>985</v>
      </c>
      <c r="E47" s="3" t="s">
        <v>1165</v>
      </c>
      <c r="F47" s="3">
        <v>28</v>
      </c>
    </row>
    <row r="48" spans="1:6" x14ac:dyDescent="0.35">
      <c r="A48" s="13" t="s">
        <v>137</v>
      </c>
      <c r="B48" s="13" t="s">
        <v>367</v>
      </c>
      <c r="C48" s="13">
        <v>955</v>
      </c>
      <c r="E48" s="3" t="s">
        <v>1129</v>
      </c>
      <c r="F48" s="3">
        <f>8</f>
        <v>8</v>
      </c>
    </row>
    <row r="49" spans="1:6" x14ac:dyDescent="0.35">
      <c r="A49" s="13" t="s">
        <v>238</v>
      </c>
      <c r="B49" s="13" t="s">
        <v>328</v>
      </c>
      <c r="C49" s="13">
        <v>890</v>
      </c>
      <c r="E49" s="3" t="s">
        <v>1170</v>
      </c>
      <c r="F49" s="3">
        <v>8</v>
      </c>
    </row>
    <row r="50" spans="1:6" x14ac:dyDescent="0.35">
      <c r="A50" s="16" t="s">
        <v>1083</v>
      </c>
      <c r="B50" s="16" t="s">
        <v>1092</v>
      </c>
      <c r="C50" s="16">
        <v>887</v>
      </c>
      <c r="E50" s="3" t="s">
        <v>802</v>
      </c>
      <c r="F50" s="3">
        <v>5</v>
      </c>
    </row>
    <row r="51" spans="1:6" x14ac:dyDescent="0.35">
      <c r="A51" s="13" t="s">
        <v>69</v>
      </c>
      <c r="B51" s="13" t="s">
        <v>166</v>
      </c>
      <c r="C51" s="13">
        <v>878</v>
      </c>
      <c r="E51" s="3" t="s">
        <v>1162</v>
      </c>
      <c r="F51" s="3">
        <v>4</v>
      </c>
    </row>
    <row r="52" spans="1:6" x14ac:dyDescent="0.35">
      <c r="A52" s="75" t="s">
        <v>1206</v>
      </c>
      <c r="B52" s="60" t="s">
        <v>1205</v>
      </c>
      <c r="C52" s="59">
        <v>878</v>
      </c>
      <c r="E52" s="3"/>
      <c r="F52" s="3"/>
    </row>
    <row r="53" spans="1:6" x14ac:dyDescent="0.35">
      <c r="A53" s="13" t="s">
        <v>238</v>
      </c>
      <c r="B53" s="13" t="s">
        <v>491</v>
      </c>
      <c r="C53" s="13">
        <v>871</v>
      </c>
      <c r="E53" s="3"/>
      <c r="F53" s="3"/>
    </row>
    <row r="54" spans="1:6" x14ac:dyDescent="0.35">
      <c r="A54" s="16" t="s">
        <v>864</v>
      </c>
      <c r="B54" s="16" t="s">
        <v>865</v>
      </c>
      <c r="C54" s="16">
        <v>855</v>
      </c>
      <c r="E54" s="3"/>
      <c r="F54" s="3"/>
    </row>
    <row r="55" spans="1:6" x14ac:dyDescent="0.35">
      <c r="A55" s="75" t="s">
        <v>579</v>
      </c>
      <c r="B55" s="60" t="s">
        <v>1204</v>
      </c>
      <c r="C55" s="59">
        <v>821</v>
      </c>
      <c r="E55" s="3"/>
      <c r="F55" s="3"/>
    </row>
    <row r="56" spans="1:6" x14ac:dyDescent="0.35">
      <c r="A56" s="13" t="s">
        <v>238</v>
      </c>
      <c r="B56" s="13" t="s">
        <v>500</v>
      </c>
      <c r="C56" s="13">
        <v>813</v>
      </c>
      <c r="E56" s="3"/>
      <c r="F56" s="3"/>
    </row>
    <row r="57" spans="1:6" x14ac:dyDescent="0.35">
      <c r="A57" s="16" t="s">
        <v>107</v>
      </c>
      <c r="B57" s="16" t="s">
        <v>1101</v>
      </c>
      <c r="C57" s="16">
        <v>809</v>
      </c>
      <c r="E57" s="3"/>
      <c r="F57" s="3"/>
    </row>
    <row r="58" spans="1:6" x14ac:dyDescent="0.35">
      <c r="A58" s="16" t="s">
        <v>211</v>
      </c>
      <c r="B58" s="16" t="s">
        <v>1029</v>
      </c>
      <c r="C58" s="16">
        <v>806</v>
      </c>
      <c r="E58" s="3"/>
      <c r="F58" s="3"/>
    </row>
    <row r="59" spans="1:6" x14ac:dyDescent="0.35">
      <c r="A59" s="13" t="s">
        <v>107</v>
      </c>
      <c r="B59" s="13" t="s">
        <v>481</v>
      </c>
      <c r="C59" s="13">
        <v>781</v>
      </c>
      <c r="E59" s="3"/>
      <c r="F59" s="3"/>
    </row>
    <row r="60" spans="1:6" x14ac:dyDescent="0.35">
      <c r="A60" s="75" t="s">
        <v>8</v>
      </c>
      <c r="B60" s="60" t="s">
        <v>85</v>
      </c>
      <c r="C60" s="59">
        <v>767</v>
      </c>
      <c r="E60" s="3"/>
      <c r="F60" s="3"/>
    </row>
    <row r="61" spans="1:6" x14ac:dyDescent="0.35">
      <c r="A61" s="13" t="s">
        <v>115</v>
      </c>
      <c r="B61" s="13" t="s">
        <v>477</v>
      </c>
      <c r="C61" s="13">
        <v>759</v>
      </c>
      <c r="E61" s="3"/>
      <c r="F61" s="3"/>
    </row>
    <row r="62" spans="1:6" x14ac:dyDescent="0.35">
      <c r="A62" s="7" t="s">
        <v>37</v>
      </c>
      <c r="B62" s="7" t="s">
        <v>36</v>
      </c>
      <c r="C62" s="7">
        <v>752</v>
      </c>
      <c r="E62" s="3"/>
      <c r="F62" s="3"/>
    </row>
    <row r="63" spans="1:6" x14ac:dyDescent="0.35">
      <c r="A63" s="13" t="s">
        <v>196</v>
      </c>
      <c r="B63" s="13" t="s">
        <v>205</v>
      </c>
      <c r="C63" s="13">
        <v>746</v>
      </c>
      <c r="E63" s="3"/>
      <c r="F63" s="3"/>
    </row>
    <row r="64" spans="1:6" x14ac:dyDescent="0.35">
      <c r="A64" s="13" t="s">
        <v>428</v>
      </c>
      <c r="B64" s="13" t="s">
        <v>427</v>
      </c>
      <c r="C64" s="13">
        <v>739</v>
      </c>
      <c r="E64" s="3"/>
      <c r="F64" s="3"/>
    </row>
    <row r="65" spans="1:6" x14ac:dyDescent="0.35">
      <c r="A65" s="13" t="s">
        <v>188</v>
      </c>
      <c r="B65" s="13" t="s">
        <v>187</v>
      </c>
      <c r="C65" s="13">
        <v>730</v>
      </c>
      <c r="E65" s="3"/>
      <c r="F65" s="3"/>
    </row>
    <row r="66" spans="1:6" x14ac:dyDescent="0.35">
      <c r="A66" s="13" t="s">
        <v>8</v>
      </c>
      <c r="B66" s="13" t="s">
        <v>242</v>
      </c>
      <c r="C66" s="13">
        <v>718</v>
      </c>
      <c r="E66" s="3"/>
      <c r="F66" s="3"/>
    </row>
    <row r="67" spans="1:6" x14ac:dyDescent="0.35">
      <c r="A67" s="13" t="s">
        <v>333</v>
      </c>
      <c r="B67" s="13" t="s">
        <v>332</v>
      </c>
      <c r="C67" s="13">
        <v>687</v>
      </c>
      <c r="E67" s="3"/>
      <c r="F67" s="3"/>
    </row>
    <row r="68" spans="1:6" x14ac:dyDescent="0.35">
      <c r="A68" s="16" t="s">
        <v>1082</v>
      </c>
      <c r="B68" s="16" t="s">
        <v>1102</v>
      </c>
      <c r="C68" s="16">
        <v>678</v>
      </c>
      <c r="F68" s="3"/>
    </row>
    <row r="69" spans="1:6" x14ac:dyDescent="0.35">
      <c r="A69" s="13" t="s">
        <v>425</v>
      </c>
      <c r="B69" s="13" t="s">
        <v>530</v>
      </c>
      <c r="C69" s="13">
        <v>674</v>
      </c>
      <c r="F69" s="3"/>
    </row>
    <row r="70" spans="1:6" x14ac:dyDescent="0.35">
      <c r="A70" s="13" t="s">
        <v>428</v>
      </c>
      <c r="B70" s="13" t="s">
        <v>435</v>
      </c>
      <c r="C70" s="13">
        <v>648</v>
      </c>
      <c r="F70" s="3"/>
    </row>
    <row r="71" spans="1:6" x14ac:dyDescent="0.35">
      <c r="A71" s="13" t="s">
        <v>177</v>
      </c>
      <c r="B71" s="13" t="s">
        <v>181</v>
      </c>
      <c r="C71" s="13">
        <v>644</v>
      </c>
      <c r="F71" s="3"/>
    </row>
    <row r="72" spans="1:6" x14ac:dyDescent="0.35">
      <c r="A72" s="16" t="s">
        <v>1103</v>
      </c>
      <c r="B72" s="16" t="s">
        <v>1104</v>
      </c>
      <c r="C72" s="16">
        <v>642</v>
      </c>
      <c r="F72" s="3"/>
    </row>
    <row r="73" spans="1:6" x14ac:dyDescent="0.35">
      <c r="A73" s="13" t="s">
        <v>456</v>
      </c>
      <c r="B73" s="13" t="s">
        <v>471</v>
      </c>
      <c r="C73" s="13">
        <v>640</v>
      </c>
      <c r="F73" s="3"/>
    </row>
    <row r="74" spans="1:6" x14ac:dyDescent="0.35">
      <c r="A74" s="13" t="s">
        <v>147</v>
      </c>
      <c r="B74" s="13" t="s">
        <v>512</v>
      </c>
      <c r="C74" s="13">
        <v>633</v>
      </c>
      <c r="F74" s="3"/>
    </row>
    <row r="75" spans="1:6" x14ac:dyDescent="0.35">
      <c r="A75" s="16" t="s">
        <v>1105</v>
      </c>
      <c r="B75" s="16" t="s">
        <v>1106</v>
      </c>
      <c r="C75" s="16">
        <v>631</v>
      </c>
      <c r="F75" s="3"/>
    </row>
    <row r="76" spans="1:6" x14ac:dyDescent="0.35">
      <c r="A76" s="13" t="s">
        <v>238</v>
      </c>
      <c r="B76" s="13" t="s">
        <v>502</v>
      </c>
      <c r="C76" s="13">
        <v>609</v>
      </c>
      <c r="F76" s="3"/>
    </row>
    <row r="77" spans="1:6" x14ac:dyDescent="0.35">
      <c r="A77" s="75" t="s">
        <v>8</v>
      </c>
      <c r="B77" s="75" t="s">
        <v>1175</v>
      </c>
      <c r="C77" s="59">
        <v>602</v>
      </c>
      <c r="F77" s="3"/>
    </row>
    <row r="78" spans="1:6" x14ac:dyDescent="0.35">
      <c r="A78" s="13" t="s">
        <v>107</v>
      </c>
      <c r="B78" s="13" t="s">
        <v>112</v>
      </c>
      <c r="C78" s="13">
        <v>590</v>
      </c>
      <c r="F78" s="3"/>
    </row>
    <row r="79" spans="1:6" x14ac:dyDescent="0.35">
      <c r="A79" s="13" t="s">
        <v>69</v>
      </c>
      <c r="B79" s="13" t="s">
        <v>473</v>
      </c>
      <c r="C79" s="13">
        <v>575</v>
      </c>
      <c r="F79" s="3"/>
    </row>
    <row r="80" spans="1:6" x14ac:dyDescent="0.35">
      <c r="A80" s="16" t="s">
        <v>801</v>
      </c>
      <c r="B80" s="16" t="s">
        <v>1039</v>
      </c>
      <c r="C80" s="16">
        <v>570</v>
      </c>
      <c r="F80" s="3"/>
    </row>
    <row r="81" spans="1:6" x14ac:dyDescent="0.35">
      <c r="A81" s="16" t="s">
        <v>6</v>
      </c>
      <c r="B81" s="16" t="s">
        <v>1107</v>
      </c>
      <c r="C81" s="16">
        <v>562</v>
      </c>
      <c r="F81" s="3"/>
    </row>
    <row r="82" spans="1:6" x14ac:dyDescent="0.35">
      <c r="A82" s="13" t="s">
        <v>8</v>
      </c>
      <c r="B82" s="13" t="s">
        <v>292</v>
      </c>
      <c r="C82" s="13">
        <v>555</v>
      </c>
      <c r="F82" s="3"/>
    </row>
    <row r="83" spans="1:6" x14ac:dyDescent="0.35">
      <c r="A83" s="7" t="s">
        <v>58</v>
      </c>
      <c r="B83" s="7" t="s">
        <v>57</v>
      </c>
      <c r="C83" s="7">
        <v>553</v>
      </c>
      <c r="F83" s="3"/>
    </row>
    <row r="84" spans="1:6" x14ac:dyDescent="0.35">
      <c r="A84" s="13" t="s">
        <v>147</v>
      </c>
      <c r="B84" s="13" t="s">
        <v>240</v>
      </c>
      <c r="C84" s="13">
        <v>547</v>
      </c>
      <c r="F84" s="3"/>
    </row>
    <row r="85" spans="1:6" x14ac:dyDescent="0.35">
      <c r="A85" s="13" t="s">
        <v>238</v>
      </c>
      <c r="B85" s="13" t="s">
        <v>487</v>
      </c>
      <c r="C85" s="13">
        <v>547</v>
      </c>
      <c r="F85" s="3"/>
    </row>
    <row r="86" spans="1:6" x14ac:dyDescent="0.35">
      <c r="A86" s="16" t="s">
        <v>1066</v>
      </c>
      <c r="B86" s="16" t="s">
        <v>1030</v>
      </c>
      <c r="C86" s="16">
        <v>547</v>
      </c>
      <c r="F86" s="3"/>
    </row>
    <row r="87" spans="1:6" x14ac:dyDescent="0.35">
      <c r="A87" s="16" t="s">
        <v>1067</v>
      </c>
      <c r="B87" s="16" t="s">
        <v>1031</v>
      </c>
      <c r="C87" s="16">
        <v>540</v>
      </c>
      <c r="F87" s="3"/>
    </row>
    <row r="88" spans="1:6" x14ac:dyDescent="0.35">
      <c r="A88" s="75" t="s">
        <v>8</v>
      </c>
      <c r="B88" s="75" t="s">
        <v>1176</v>
      </c>
      <c r="C88" s="59">
        <v>534</v>
      </c>
      <c r="F88" s="3"/>
    </row>
    <row r="89" spans="1:6" x14ac:dyDescent="0.35">
      <c r="A89" s="13" t="s">
        <v>125</v>
      </c>
      <c r="B89" s="13" t="s">
        <v>526</v>
      </c>
      <c r="C89" s="13">
        <v>526</v>
      </c>
      <c r="F89" s="3"/>
    </row>
    <row r="90" spans="1:6" x14ac:dyDescent="0.35">
      <c r="A90" s="13" t="s">
        <v>238</v>
      </c>
      <c r="B90" s="13" t="s">
        <v>398</v>
      </c>
      <c r="C90" s="13">
        <v>526</v>
      </c>
      <c r="F90" s="3"/>
    </row>
    <row r="91" spans="1:6" x14ac:dyDescent="0.35">
      <c r="A91" s="16" t="s">
        <v>1065</v>
      </c>
      <c r="B91" s="16" t="s">
        <v>1028</v>
      </c>
      <c r="C91" s="16">
        <v>520</v>
      </c>
      <c r="F91" s="3"/>
    </row>
    <row r="92" spans="1:6" x14ac:dyDescent="0.35">
      <c r="A92" s="16" t="s">
        <v>1068</v>
      </c>
      <c r="B92" s="16" t="s">
        <v>1033</v>
      </c>
      <c r="C92" s="16">
        <v>506</v>
      </c>
      <c r="F92" s="3"/>
    </row>
    <row r="93" spans="1:6" x14ac:dyDescent="0.35">
      <c r="A93" s="13" t="s">
        <v>238</v>
      </c>
      <c r="B93" s="13" t="s">
        <v>448</v>
      </c>
      <c r="C93" s="13">
        <v>494</v>
      </c>
      <c r="F93" s="3"/>
    </row>
    <row r="94" spans="1:6" x14ac:dyDescent="0.35">
      <c r="A94" s="13" t="s">
        <v>453</v>
      </c>
      <c r="B94" s="13" t="s">
        <v>452</v>
      </c>
      <c r="C94" s="13">
        <v>486</v>
      </c>
      <c r="F94" s="3"/>
    </row>
    <row r="95" spans="1:6" x14ac:dyDescent="0.35">
      <c r="A95" s="7" t="s">
        <v>45</v>
      </c>
      <c r="B95" s="7" t="s">
        <v>61</v>
      </c>
      <c r="C95" s="7">
        <v>483</v>
      </c>
      <c r="F95" s="3"/>
    </row>
    <row r="96" spans="1:6" x14ac:dyDescent="0.35">
      <c r="A96" s="16" t="s">
        <v>1081</v>
      </c>
      <c r="B96" s="16" t="s">
        <v>1089</v>
      </c>
      <c r="C96" s="16">
        <v>476</v>
      </c>
      <c r="F96" s="3"/>
    </row>
    <row r="97" spans="1:6" x14ac:dyDescent="0.35">
      <c r="A97" s="75" t="s">
        <v>8</v>
      </c>
      <c r="B97" s="60" t="s">
        <v>86</v>
      </c>
      <c r="C97" s="59">
        <v>466</v>
      </c>
      <c r="F97" s="3"/>
    </row>
    <row r="98" spans="1:6" x14ac:dyDescent="0.35">
      <c r="A98" s="75" t="s">
        <v>8</v>
      </c>
      <c r="B98" s="75" t="s">
        <v>87</v>
      </c>
      <c r="C98" s="59">
        <v>460</v>
      </c>
      <c r="F98" s="3"/>
    </row>
    <row r="99" spans="1:6" x14ac:dyDescent="0.35">
      <c r="A99" s="13" t="s">
        <v>147</v>
      </c>
      <c r="B99" s="13" t="s">
        <v>519</v>
      </c>
      <c r="C99" s="13">
        <v>441</v>
      </c>
      <c r="F99" s="3"/>
    </row>
    <row r="100" spans="1:6" x14ac:dyDescent="0.35">
      <c r="A100" s="75" t="s">
        <v>8</v>
      </c>
      <c r="B100" s="60" t="s">
        <v>88</v>
      </c>
      <c r="C100" s="59">
        <v>435</v>
      </c>
      <c r="F100" s="3"/>
    </row>
    <row r="101" spans="1:6" x14ac:dyDescent="0.35">
      <c r="A101" s="75" t="s">
        <v>8</v>
      </c>
      <c r="B101" s="60" t="s">
        <v>89</v>
      </c>
      <c r="C101" s="59">
        <v>430</v>
      </c>
      <c r="F101" s="3"/>
    </row>
    <row r="102" spans="1:6" x14ac:dyDescent="0.35">
      <c r="A102" s="75" t="s">
        <v>1207</v>
      </c>
      <c r="B102" s="60" t="s">
        <v>1208</v>
      </c>
      <c r="C102" s="59">
        <v>428</v>
      </c>
      <c r="F102" s="3"/>
    </row>
    <row r="103" spans="1:6" x14ac:dyDescent="0.35">
      <c r="A103" s="13" t="s">
        <v>411</v>
      </c>
      <c r="B103" s="13" t="s">
        <v>410</v>
      </c>
      <c r="C103" s="13">
        <v>423</v>
      </c>
      <c r="F103" s="3"/>
    </row>
    <row r="104" spans="1:6" x14ac:dyDescent="0.35">
      <c r="A104" s="13" t="s">
        <v>107</v>
      </c>
      <c r="B104" s="13" t="s">
        <v>117</v>
      </c>
      <c r="C104" s="13">
        <v>413</v>
      </c>
      <c r="F104" s="3"/>
    </row>
    <row r="105" spans="1:6" x14ac:dyDescent="0.35">
      <c r="A105" s="75" t="s">
        <v>8</v>
      </c>
      <c r="B105" s="75" t="s">
        <v>1177</v>
      </c>
      <c r="C105" s="59">
        <v>411</v>
      </c>
      <c r="F105" s="3"/>
    </row>
    <row r="106" spans="1:6" x14ac:dyDescent="0.35">
      <c r="A106" s="2" t="s">
        <v>940</v>
      </c>
      <c r="B106" s="2" t="s">
        <v>1136</v>
      </c>
      <c r="C106" s="2">
        <f>107+303</f>
        <v>410</v>
      </c>
      <c r="F106" s="3"/>
    </row>
    <row r="107" spans="1:6" x14ac:dyDescent="0.35">
      <c r="A107" s="13" t="s">
        <v>196</v>
      </c>
      <c r="B107" s="13" t="s">
        <v>195</v>
      </c>
      <c r="C107" s="13">
        <v>402</v>
      </c>
      <c r="F107" s="3"/>
    </row>
    <row r="108" spans="1:6" x14ac:dyDescent="0.35">
      <c r="A108" s="13" t="s">
        <v>533</v>
      </c>
      <c r="B108" s="13" t="s">
        <v>532</v>
      </c>
      <c r="C108" s="13">
        <v>388</v>
      </c>
      <c r="F108" s="3"/>
    </row>
    <row r="109" spans="1:6" x14ac:dyDescent="0.35">
      <c r="A109" s="13" t="s">
        <v>155</v>
      </c>
      <c r="B109" s="13" t="s">
        <v>216</v>
      </c>
      <c r="C109" s="13">
        <v>385</v>
      </c>
      <c r="F109" s="3"/>
    </row>
    <row r="110" spans="1:6" x14ac:dyDescent="0.35">
      <c r="A110" s="13" t="s">
        <v>49</v>
      </c>
      <c r="B110" s="13" t="s">
        <v>504</v>
      </c>
      <c r="C110" s="13">
        <v>384</v>
      </c>
      <c r="F110" s="3"/>
    </row>
    <row r="111" spans="1:6" x14ac:dyDescent="0.35">
      <c r="A111" s="13" t="s">
        <v>177</v>
      </c>
      <c r="B111" s="13" t="s">
        <v>316</v>
      </c>
      <c r="C111" s="13">
        <v>382</v>
      </c>
      <c r="F111" s="3"/>
    </row>
    <row r="112" spans="1:6" x14ac:dyDescent="0.35">
      <c r="A112" s="16" t="s">
        <v>1108</v>
      </c>
      <c r="B112" s="16" t="s">
        <v>1109</v>
      </c>
      <c r="C112" s="16">
        <v>364</v>
      </c>
      <c r="F112" s="3"/>
    </row>
    <row r="113" spans="1:6" x14ac:dyDescent="0.35">
      <c r="A113" s="13" t="s">
        <v>69</v>
      </c>
      <c r="B113" s="13" t="s">
        <v>508</v>
      </c>
      <c r="C113" s="13">
        <v>363</v>
      </c>
      <c r="F113" s="3"/>
    </row>
    <row r="114" spans="1:6" x14ac:dyDescent="0.35">
      <c r="A114" s="13" t="s">
        <v>536</v>
      </c>
      <c r="B114" s="13" t="s">
        <v>535</v>
      </c>
      <c r="C114" s="13">
        <v>362</v>
      </c>
      <c r="F114" s="3"/>
    </row>
    <row r="115" spans="1:6" x14ac:dyDescent="0.35">
      <c r="A115" s="16" t="s">
        <v>1071</v>
      </c>
      <c r="B115" s="16" t="s">
        <v>1036</v>
      </c>
      <c r="C115" s="16">
        <v>360</v>
      </c>
      <c r="F115" s="3"/>
    </row>
    <row r="116" spans="1:6" x14ac:dyDescent="0.35">
      <c r="A116" s="13" t="s">
        <v>107</v>
      </c>
      <c r="B116" s="13" t="s">
        <v>489</v>
      </c>
      <c r="C116" s="13">
        <v>358</v>
      </c>
      <c r="F116" s="3"/>
    </row>
    <row r="117" spans="1:6" x14ac:dyDescent="0.35">
      <c r="A117" s="75" t="s">
        <v>1209</v>
      </c>
      <c r="B117" s="75" t="s">
        <v>1210</v>
      </c>
      <c r="C117" s="59">
        <v>352</v>
      </c>
      <c r="F117" s="3"/>
    </row>
    <row r="118" spans="1:6" x14ac:dyDescent="0.35">
      <c r="A118" s="75" t="s">
        <v>8</v>
      </c>
      <c r="B118" s="60" t="s">
        <v>91</v>
      </c>
      <c r="C118" s="59">
        <v>350</v>
      </c>
      <c r="F118" s="3"/>
    </row>
    <row r="119" spans="1:6" x14ac:dyDescent="0.35">
      <c r="A119" s="13" t="s">
        <v>238</v>
      </c>
      <c r="B119" s="13" t="s">
        <v>514</v>
      </c>
      <c r="C119" s="13">
        <v>349</v>
      </c>
      <c r="F119" s="3"/>
    </row>
    <row r="120" spans="1:6" x14ac:dyDescent="0.35">
      <c r="A120" s="13" t="s">
        <v>177</v>
      </c>
      <c r="B120" s="13" t="s">
        <v>506</v>
      </c>
      <c r="C120" s="13">
        <v>342</v>
      </c>
      <c r="F120" s="3"/>
    </row>
    <row r="121" spans="1:6" x14ac:dyDescent="0.35">
      <c r="A121" s="13" t="s">
        <v>147</v>
      </c>
      <c r="B121" s="13" t="s">
        <v>146</v>
      </c>
      <c r="C121" s="13">
        <v>339</v>
      </c>
      <c r="F121" s="3"/>
    </row>
    <row r="122" spans="1:6" x14ac:dyDescent="0.35">
      <c r="A122" s="13" t="s">
        <v>494</v>
      </c>
      <c r="B122" s="13" t="s">
        <v>493</v>
      </c>
      <c r="C122" s="13">
        <v>336</v>
      </c>
      <c r="F122" s="3"/>
    </row>
    <row r="123" spans="1:6" x14ac:dyDescent="0.35">
      <c r="A123" s="13" t="s">
        <v>196</v>
      </c>
      <c r="B123" s="13" t="s">
        <v>433</v>
      </c>
      <c r="C123" s="13">
        <v>335</v>
      </c>
      <c r="F123" s="3"/>
    </row>
    <row r="124" spans="1:6" x14ac:dyDescent="0.35">
      <c r="A124" s="75" t="s">
        <v>8</v>
      </c>
      <c r="B124" s="60" t="s">
        <v>92</v>
      </c>
      <c r="C124" s="59">
        <v>331</v>
      </c>
      <c r="F124" s="3"/>
    </row>
    <row r="125" spans="1:6" x14ac:dyDescent="0.35">
      <c r="A125" s="75" t="s">
        <v>1209</v>
      </c>
      <c r="B125" s="75" t="s">
        <v>1211</v>
      </c>
      <c r="C125" s="59">
        <v>327</v>
      </c>
      <c r="F125" s="3"/>
    </row>
    <row r="126" spans="1:6" x14ac:dyDescent="0.35">
      <c r="A126" s="75" t="s">
        <v>8</v>
      </c>
      <c r="B126" s="75" t="s">
        <v>1178</v>
      </c>
      <c r="C126" s="59">
        <v>326</v>
      </c>
      <c r="F126" s="3"/>
    </row>
    <row r="127" spans="1:6" x14ac:dyDescent="0.35">
      <c r="A127" s="13" t="s">
        <v>8</v>
      </c>
      <c r="B127" s="13" t="s">
        <v>268</v>
      </c>
      <c r="C127" s="13">
        <v>325</v>
      </c>
      <c r="F127" s="3"/>
    </row>
    <row r="128" spans="1:6" x14ac:dyDescent="0.35">
      <c r="A128" s="13" t="s">
        <v>353</v>
      </c>
      <c r="B128" s="13" t="s">
        <v>510</v>
      </c>
      <c r="C128" s="13">
        <v>324</v>
      </c>
      <c r="F128" s="3"/>
    </row>
    <row r="129" spans="1:6" x14ac:dyDescent="0.35">
      <c r="A129" s="16" t="s">
        <v>1080</v>
      </c>
      <c r="B129" s="16" t="s">
        <v>1086</v>
      </c>
      <c r="C129" s="16">
        <v>324</v>
      </c>
      <c r="F129" s="3"/>
    </row>
    <row r="130" spans="1:6" x14ac:dyDescent="0.35">
      <c r="A130" s="7" t="s">
        <v>33</v>
      </c>
      <c r="B130" s="7" t="s">
        <v>32</v>
      </c>
      <c r="C130" s="7">
        <f>990-667</f>
        <v>323</v>
      </c>
      <c r="F130" s="3"/>
    </row>
    <row r="131" spans="1:6" x14ac:dyDescent="0.35">
      <c r="A131" s="13" t="s">
        <v>107</v>
      </c>
      <c r="B131" s="13" t="s">
        <v>110</v>
      </c>
      <c r="C131" s="13">
        <v>320</v>
      </c>
      <c r="F131" s="3"/>
    </row>
    <row r="132" spans="1:6" x14ac:dyDescent="0.35">
      <c r="A132" s="16" t="s">
        <v>801</v>
      </c>
      <c r="B132" s="16" t="s">
        <v>1038</v>
      </c>
      <c r="C132" s="16">
        <v>320</v>
      </c>
      <c r="F132" s="3"/>
    </row>
    <row r="133" spans="1:6" x14ac:dyDescent="0.35">
      <c r="A133" s="13" t="s">
        <v>177</v>
      </c>
      <c r="B133" s="13" t="s">
        <v>469</v>
      </c>
      <c r="C133" s="13">
        <v>315</v>
      </c>
      <c r="F133" s="3"/>
    </row>
    <row r="134" spans="1:6" x14ac:dyDescent="0.35">
      <c r="A134" s="13" t="s">
        <v>177</v>
      </c>
      <c r="B134" s="13" t="s">
        <v>201</v>
      </c>
      <c r="C134" s="13">
        <v>313</v>
      </c>
      <c r="F134" s="3"/>
    </row>
    <row r="135" spans="1:6" x14ac:dyDescent="0.35">
      <c r="A135" s="13" t="s">
        <v>196</v>
      </c>
      <c r="B135" s="13" t="s">
        <v>251</v>
      </c>
      <c r="C135" s="13">
        <v>308</v>
      </c>
      <c r="F135" s="3"/>
    </row>
    <row r="136" spans="1:6" x14ac:dyDescent="0.35">
      <c r="A136" s="75" t="s">
        <v>8</v>
      </c>
      <c r="B136" s="75" t="s">
        <v>93</v>
      </c>
      <c r="C136" s="59">
        <v>305</v>
      </c>
      <c r="F136" s="3"/>
    </row>
    <row r="137" spans="1:6" x14ac:dyDescent="0.35">
      <c r="A137" s="13" t="s">
        <v>444</v>
      </c>
      <c r="B137" s="13" t="s">
        <v>498</v>
      </c>
      <c r="C137" s="13">
        <v>304</v>
      </c>
      <c r="F137" s="3"/>
    </row>
    <row r="138" spans="1:6" x14ac:dyDescent="0.35">
      <c r="A138" s="75" t="s">
        <v>1207</v>
      </c>
      <c r="B138" s="60" t="s">
        <v>580</v>
      </c>
      <c r="C138" s="59">
        <v>303</v>
      </c>
      <c r="F138" s="3"/>
    </row>
    <row r="139" spans="1:6" x14ac:dyDescent="0.35">
      <c r="A139" s="75" t="s">
        <v>8</v>
      </c>
      <c r="B139" s="60" t="s">
        <v>94</v>
      </c>
      <c r="C139" s="59">
        <v>301</v>
      </c>
      <c r="F139" s="3"/>
    </row>
    <row r="140" spans="1:6" x14ac:dyDescent="0.35">
      <c r="A140" s="75" t="s">
        <v>8</v>
      </c>
      <c r="B140" s="60" t="s">
        <v>95</v>
      </c>
      <c r="C140" s="59">
        <v>300</v>
      </c>
      <c r="F140" s="3"/>
    </row>
    <row r="141" spans="1:6" x14ac:dyDescent="0.35">
      <c r="A141" s="75" t="s">
        <v>8</v>
      </c>
      <c r="B141" s="75" t="s">
        <v>1179</v>
      </c>
      <c r="C141" s="59">
        <v>298</v>
      </c>
      <c r="F141" s="3"/>
    </row>
    <row r="142" spans="1:6" x14ac:dyDescent="0.35">
      <c r="A142" s="13" t="s">
        <v>147</v>
      </c>
      <c r="B142" s="13" t="s">
        <v>157</v>
      </c>
      <c r="C142" s="13">
        <v>292</v>
      </c>
      <c r="F142" s="3"/>
    </row>
    <row r="143" spans="1:6" x14ac:dyDescent="0.35">
      <c r="A143" s="13" t="s">
        <v>63</v>
      </c>
      <c r="B143" s="13" t="s">
        <v>384</v>
      </c>
      <c r="C143" s="13">
        <v>289</v>
      </c>
      <c r="F143" s="3"/>
    </row>
    <row r="144" spans="1:6" x14ac:dyDescent="0.35">
      <c r="A144" s="16" t="s">
        <v>1110</v>
      </c>
      <c r="B144" s="16" t="s">
        <v>1111</v>
      </c>
      <c r="C144" s="16">
        <v>289</v>
      </c>
      <c r="F144" s="3"/>
    </row>
    <row r="145" spans="1:6" x14ac:dyDescent="0.35">
      <c r="A145" s="13" t="s">
        <v>147</v>
      </c>
      <c r="B145" s="13" t="s">
        <v>467</v>
      </c>
      <c r="C145" s="13">
        <v>288</v>
      </c>
      <c r="F145" s="3"/>
    </row>
    <row r="146" spans="1:6" x14ac:dyDescent="0.35">
      <c r="A146" s="75" t="s">
        <v>575</v>
      </c>
      <c r="B146" s="60" t="s">
        <v>571</v>
      </c>
      <c r="C146" s="59">
        <v>275</v>
      </c>
      <c r="F146" s="3"/>
    </row>
    <row r="147" spans="1:6" x14ac:dyDescent="0.35">
      <c r="A147" s="13" t="s">
        <v>122</v>
      </c>
      <c r="B147" s="13" t="s">
        <v>121</v>
      </c>
      <c r="C147" s="13">
        <v>273</v>
      </c>
      <c r="F147" s="3"/>
    </row>
    <row r="148" spans="1:6" x14ac:dyDescent="0.35">
      <c r="A148" s="13" t="s">
        <v>238</v>
      </c>
      <c r="B148" s="13" t="s">
        <v>355</v>
      </c>
      <c r="C148" s="13">
        <v>273</v>
      </c>
      <c r="F148" s="3"/>
    </row>
    <row r="149" spans="1:6" x14ac:dyDescent="0.35">
      <c r="A149" s="16" t="s">
        <v>1076</v>
      </c>
      <c r="B149" s="16" t="s">
        <v>1057</v>
      </c>
      <c r="C149" s="16">
        <v>266</v>
      </c>
      <c r="F149" s="3"/>
    </row>
    <row r="150" spans="1:6" x14ac:dyDescent="0.35">
      <c r="A150" s="13" t="s">
        <v>524</v>
      </c>
      <c r="B150" s="13" t="s">
        <v>523</v>
      </c>
      <c r="C150" s="13">
        <v>263</v>
      </c>
      <c r="F150" s="3"/>
    </row>
    <row r="151" spans="1:6" x14ac:dyDescent="0.35">
      <c r="A151" s="75" t="s">
        <v>579</v>
      </c>
      <c r="B151" s="75" t="s">
        <v>1198</v>
      </c>
      <c r="C151" s="59">
        <v>260</v>
      </c>
      <c r="F151" s="3"/>
    </row>
    <row r="152" spans="1:6" x14ac:dyDescent="0.35">
      <c r="A152" s="7" t="s">
        <v>27</v>
      </c>
      <c r="B152" s="7" t="s">
        <v>26</v>
      </c>
      <c r="C152" s="7">
        <v>258</v>
      </c>
      <c r="F152" s="3"/>
    </row>
    <row r="153" spans="1:6" x14ac:dyDescent="0.35">
      <c r="A153" s="16" t="s">
        <v>801</v>
      </c>
      <c r="B153" s="16" t="s">
        <v>1037</v>
      </c>
      <c r="C153" s="16">
        <v>257</v>
      </c>
      <c r="F153" s="3"/>
    </row>
    <row r="154" spans="1:6" x14ac:dyDescent="0.35">
      <c r="A154" s="75" t="s">
        <v>8</v>
      </c>
      <c r="B154" s="60" t="s">
        <v>97</v>
      </c>
      <c r="C154" s="59">
        <v>255</v>
      </c>
      <c r="F154" s="3"/>
    </row>
    <row r="155" spans="1:6" x14ac:dyDescent="0.35">
      <c r="A155" s="75" t="s">
        <v>8</v>
      </c>
      <c r="B155" s="75" t="s">
        <v>98</v>
      </c>
      <c r="C155" s="59">
        <v>255</v>
      </c>
      <c r="F155" s="3"/>
    </row>
    <row r="156" spans="1:6" x14ac:dyDescent="0.35">
      <c r="A156" s="13" t="s">
        <v>69</v>
      </c>
      <c r="B156" s="13" t="s">
        <v>363</v>
      </c>
      <c r="C156" s="13">
        <v>253</v>
      </c>
      <c r="F156" s="3"/>
    </row>
    <row r="157" spans="1:6" x14ac:dyDescent="0.35">
      <c r="A157" s="13" t="s">
        <v>177</v>
      </c>
      <c r="B157" s="13" t="s">
        <v>179</v>
      </c>
      <c r="C157" s="13">
        <v>253</v>
      </c>
      <c r="F157" s="3"/>
    </row>
    <row r="158" spans="1:6" x14ac:dyDescent="0.35">
      <c r="A158" s="75" t="s">
        <v>8</v>
      </c>
      <c r="B158" s="75" t="s">
        <v>1180</v>
      </c>
      <c r="C158" s="59">
        <v>251</v>
      </c>
      <c r="F158" s="3"/>
    </row>
    <row r="159" spans="1:6" x14ac:dyDescent="0.35">
      <c r="A159" s="16" t="s">
        <v>1072</v>
      </c>
      <c r="B159" s="16" t="s">
        <v>1041</v>
      </c>
      <c r="C159" s="16">
        <v>250</v>
      </c>
      <c r="F159" s="3"/>
    </row>
    <row r="160" spans="1:6" x14ac:dyDescent="0.35">
      <c r="A160" s="75" t="s">
        <v>8</v>
      </c>
      <c r="B160" s="75" t="s">
        <v>99</v>
      </c>
      <c r="C160" s="59">
        <v>250</v>
      </c>
      <c r="F160" s="3"/>
    </row>
    <row r="161" spans="1:6" x14ac:dyDescent="0.35">
      <c r="A161" s="13" t="s">
        <v>214</v>
      </c>
      <c r="B161" s="13" t="s">
        <v>213</v>
      </c>
      <c r="C161" s="13">
        <v>249</v>
      </c>
      <c r="F161" s="3"/>
    </row>
    <row r="162" spans="1:6" x14ac:dyDescent="0.35">
      <c r="A162" s="13" t="s">
        <v>8</v>
      </c>
      <c r="B162" s="13" t="s">
        <v>233</v>
      </c>
      <c r="C162" s="13">
        <v>245</v>
      </c>
      <c r="F162" s="3"/>
    </row>
    <row r="163" spans="1:6" x14ac:dyDescent="0.35">
      <c r="A163" s="16" t="s">
        <v>1064</v>
      </c>
      <c r="B163" s="16" t="s">
        <v>1044</v>
      </c>
      <c r="C163" s="16">
        <v>244</v>
      </c>
      <c r="F163" s="3"/>
    </row>
    <row r="164" spans="1:6" x14ac:dyDescent="0.35">
      <c r="A164" s="7" t="s">
        <v>52</v>
      </c>
      <c r="B164" s="7" t="s">
        <v>51</v>
      </c>
      <c r="C164" s="7">
        <v>244</v>
      </c>
      <c r="F164" s="3"/>
    </row>
    <row r="165" spans="1:6" x14ac:dyDescent="0.35">
      <c r="A165" s="7" t="s">
        <v>49</v>
      </c>
      <c r="B165" s="7" t="s">
        <v>48</v>
      </c>
      <c r="C165" s="7">
        <v>243</v>
      </c>
      <c r="F165" s="3"/>
    </row>
    <row r="166" spans="1:6" x14ac:dyDescent="0.35">
      <c r="A166" s="16" t="s">
        <v>1112</v>
      </c>
      <c r="B166" s="16" t="s">
        <v>1113</v>
      </c>
      <c r="C166" s="16">
        <v>241</v>
      </c>
      <c r="F166" s="3"/>
    </row>
    <row r="167" spans="1:6" x14ac:dyDescent="0.35">
      <c r="A167" s="13" t="s">
        <v>137</v>
      </c>
      <c r="B167" s="13" t="s">
        <v>150</v>
      </c>
      <c r="C167" s="13">
        <v>239</v>
      </c>
      <c r="F167" s="3"/>
    </row>
    <row r="168" spans="1:6" x14ac:dyDescent="0.35">
      <c r="A168" s="2" t="s">
        <v>1166</v>
      </c>
      <c r="B168" s="2" t="s">
        <v>1139</v>
      </c>
      <c r="C168" s="2">
        <v>234</v>
      </c>
      <c r="F168" s="3"/>
    </row>
    <row r="169" spans="1:6" x14ac:dyDescent="0.35">
      <c r="A169" s="7" t="s">
        <v>63</v>
      </c>
      <c r="B169" s="7" t="s">
        <v>62</v>
      </c>
      <c r="C169" s="7">
        <v>231</v>
      </c>
      <c r="F169" s="3"/>
    </row>
    <row r="170" spans="1:6" x14ac:dyDescent="0.35">
      <c r="A170" s="13" t="s">
        <v>147</v>
      </c>
      <c r="B170" s="13" t="s">
        <v>521</v>
      </c>
      <c r="C170" s="13">
        <v>229</v>
      </c>
      <c r="F170" s="3"/>
    </row>
    <row r="171" spans="1:6" x14ac:dyDescent="0.35">
      <c r="A171" s="2" t="s">
        <v>940</v>
      </c>
      <c r="B171" s="2" t="s">
        <v>1132</v>
      </c>
      <c r="C171" s="2">
        <f>105+122</f>
        <v>227</v>
      </c>
      <c r="F171" s="3"/>
    </row>
    <row r="172" spans="1:6" x14ac:dyDescent="0.35">
      <c r="A172" s="13" t="s">
        <v>199</v>
      </c>
      <c r="B172" s="13" t="s">
        <v>320</v>
      </c>
      <c r="C172" s="13">
        <v>226</v>
      </c>
      <c r="F172" s="3"/>
    </row>
    <row r="173" spans="1:6" x14ac:dyDescent="0.35">
      <c r="A173" s="7" t="s">
        <v>66</v>
      </c>
      <c r="B173" s="7" t="s">
        <v>65</v>
      </c>
      <c r="C173" s="7">
        <v>225</v>
      </c>
      <c r="F173" s="3"/>
    </row>
    <row r="174" spans="1:6" x14ac:dyDescent="0.35">
      <c r="A174" s="13" t="s">
        <v>69</v>
      </c>
      <c r="B174" s="13" t="s">
        <v>144</v>
      </c>
      <c r="C174" s="13">
        <v>224</v>
      </c>
      <c r="F174" s="3"/>
    </row>
    <row r="175" spans="1:6" x14ac:dyDescent="0.35">
      <c r="A175" s="16" t="s">
        <v>188</v>
      </c>
      <c r="B175" s="16" t="s">
        <v>1040</v>
      </c>
      <c r="C175" s="16">
        <v>221</v>
      </c>
      <c r="F175" s="3"/>
    </row>
    <row r="176" spans="1:6" x14ac:dyDescent="0.35">
      <c r="A176" s="75" t="s">
        <v>8</v>
      </c>
      <c r="B176" s="75" t="s">
        <v>1181</v>
      </c>
      <c r="C176" s="59">
        <v>221</v>
      </c>
      <c r="F176" s="3"/>
    </row>
    <row r="177" spans="1:6" x14ac:dyDescent="0.35">
      <c r="A177" s="16" t="s">
        <v>1076</v>
      </c>
      <c r="B177" s="16" t="s">
        <v>1049</v>
      </c>
      <c r="C177" s="16">
        <v>220</v>
      </c>
      <c r="F177" s="3"/>
    </row>
    <row r="178" spans="1:6" x14ac:dyDescent="0.35">
      <c r="A178" s="13" t="s">
        <v>63</v>
      </c>
      <c r="B178" s="13" t="s">
        <v>402</v>
      </c>
      <c r="C178" s="13">
        <v>217</v>
      </c>
      <c r="F178" s="3"/>
    </row>
    <row r="179" spans="1:6" x14ac:dyDescent="0.35">
      <c r="A179" s="13" t="s">
        <v>177</v>
      </c>
      <c r="B179" s="13" t="s">
        <v>176</v>
      </c>
      <c r="C179" s="13">
        <v>215</v>
      </c>
      <c r="F179" s="3"/>
    </row>
    <row r="180" spans="1:6" x14ac:dyDescent="0.35">
      <c r="A180" s="13" t="s">
        <v>188</v>
      </c>
      <c r="B180" s="13" t="s">
        <v>225</v>
      </c>
      <c r="C180" s="13">
        <v>214</v>
      </c>
      <c r="F180" s="3"/>
    </row>
    <row r="181" spans="1:6" x14ac:dyDescent="0.35">
      <c r="A181" s="13" t="s">
        <v>107</v>
      </c>
      <c r="B181" s="13" t="s">
        <v>132</v>
      </c>
      <c r="C181" s="13">
        <f>72+87+54</f>
        <v>213</v>
      </c>
      <c r="F181" s="3"/>
    </row>
    <row r="182" spans="1:6" x14ac:dyDescent="0.35">
      <c r="A182" s="13" t="s">
        <v>428</v>
      </c>
      <c r="B182" s="13" t="s">
        <v>460</v>
      </c>
      <c r="C182" s="13">
        <v>209</v>
      </c>
      <c r="F182" s="3"/>
    </row>
    <row r="183" spans="1:6" x14ac:dyDescent="0.35">
      <c r="A183" s="13" t="s">
        <v>107</v>
      </c>
      <c r="B183" s="13" t="s">
        <v>124</v>
      </c>
      <c r="C183" s="13">
        <v>206</v>
      </c>
      <c r="F183" s="3"/>
    </row>
    <row r="184" spans="1:6" x14ac:dyDescent="0.35">
      <c r="A184" s="16" t="s">
        <v>1070</v>
      </c>
      <c r="B184" s="16" t="s">
        <v>1035</v>
      </c>
      <c r="C184" s="16">
        <v>204</v>
      </c>
      <c r="F184" s="3"/>
    </row>
    <row r="185" spans="1:6" x14ac:dyDescent="0.35">
      <c r="A185" s="16" t="s">
        <v>107</v>
      </c>
      <c r="B185" s="16" t="s">
        <v>1042</v>
      </c>
      <c r="C185" s="16">
        <v>204</v>
      </c>
      <c r="F185" s="3"/>
    </row>
    <row r="186" spans="1:6" x14ac:dyDescent="0.35">
      <c r="A186" s="13" t="s">
        <v>107</v>
      </c>
      <c r="B186" s="13" t="s">
        <v>134</v>
      </c>
      <c r="C186" s="13">
        <v>203</v>
      </c>
      <c r="F186" s="3"/>
    </row>
    <row r="187" spans="1:6" x14ac:dyDescent="0.35">
      <c r="A187" s="7" t="s">
        <v>17</v>
      </c>
      <c r="B187" s="7" t="s">
        <v>16</v>
      </c>
      <c r="C187" s="7">
        <v>202</v>
      </c>
      <c r="F187" s="3"/>
    </row>
    <row r="188" spans="1:6" x14ac:dyDescent="0.35">
      <c r="A188" s="7" t="s">
        <v>6</v>
      </c>
      <c r="B188" s="7" t="s">
        <v>50</v>
      </c>
      <c r="C188" s="7">
        <v>202</v>
      </c>
      <c r="F188" s="3"/>
    </row>
    <row r="189" spans="1:6" x14ac:dyDescent="0.35">
      <c r="A189" s="13" t="s">
        <v>196</v>
      </c>
      <c r="B189" s="13" t="s">
        <v>350</v>
      </c>
      <c r="C189" s="13">
        <v>201</v>
      </c>
      <c r="F189" s="3"/>
    </row>
    <row r="190" spans="1:6" x14ac:dyDescent="0.35">
      <c r="A190" s="2" t="s">
        <v>994</v>
      </c>
      <c r="B190" s="2" t="s">
        <v>1159</v>
      </c>
      <c r="C190" s="2">
        <v>198</v>
      </c>
      <c r="F190" s="3"/>
    </row>
    <row r="191" spans="1:6" x14ac:dyDescent="0.35">
      <c r="A191" s="13" t="s">
        <v>188</v>
      </c>
      <c r="B191" s="13" t="s">
        <v>258</v>
      </c>
      <c r="C191" s="13">
        <v>196</v>
      </c>
      <c r="F191" s="3"/>
    </row>
    <row r="192" spans="1:6" x14ac:dyDescent="0.35">
      <c r="A192" s="7" t="s">
        <v>45</v>
      </c>
      <c r="B192" s="7" t="s">
        <v>73</v>
      </c>
      <c r="C192" s="7">
        <v>196</v>
      </c>
      <c r="F192" s="3"/>
    </row>
    <row r="193" spans="1:6" x14ac:dyDescent="0.35">
      <c r="A193" s="2" t="s">
        <v>1167</v>
      </c>
      <c r="B193" s="2" t="s">
        <v>1140</v>
      </c>
      <c r="C193" s="2">
        <f>136+60</f>
        <v>196</v>
      </c>
      <c r="F193" s="3"/>
    </row>
    <row r="194" spans="1:6" x14ac:dyDescent="0.35">
      <c r="A194" s="13" t="s">
        <v>263</v>
      </c>
      <c r="B194" s="13" t="s">
        <v>262</v>
      </c>
      <c r="C194" s="13">
        <v>195</v>
      </c>
      <c r="F194" s="3"/>
    </row>
    <row r="195" spans="1:6" x14ac:dyDescent="0.35">
      <c r="A195" s="13" t="s">
        <v>126</v>
      </c>
      <c r="B195" s="13" t="s">
        <v>130</v>
      </c>
      <c r="C195" s="13">
        <v>195</v>
      </c>
      <c r="F195" s="3"/>
    </row>
    <row r="196" spans="1:6" x14ac:dyDescent="0.35">
      <c r="A196" s="13" t="s">
        <v>256</v>
      </c>
      <c r="B196" s="13" t="s">
        <v>421</v>
      </c>
      <c r="C196" s="13">
        <v>190</v>
      </c>
      <c r="F196" s="3"/>
    </row>
    <row r="197" spans="1:6" x14ac:dyDescent="0.35">
      <c r="A197" s="13" t="s">
        <v>238</v>
      </c>
      <c r="B197" s="13" t="s">
        <v>400</v>
      </c>
      <c r="C197" s="13">
        <v>189</v>
      </c>
      <c r="F197" s="3"/>
    </row>
    <row r="198" spans="1:6" x14ac:dyDescent="0.35">
      <c r="A198" s="16" t="s">
        <v>69</v>
      </c>
      <c r="B198" s="16" t="s">
        <v>1114</v>
      </c>
      <c r="C198" s="16">
        <v>189</v>
      </c>
      <c r="F198" s="3"/>
    </row>
    <row r="199" spans="1:6" x14ac:dyDescent="0.35">
      <c r="A199" s="7" t="s">
        <v>69</v>
      </c>
      <c r="B199" s="7" t="s">
        <v>68</v>
      </c>
      <c r="C199" s="7">
        <v>185</v>
      </c>
      <c r="F199" s="3"/>
    </row>
    <row r="200" spans="1:6" x14ac:dyDescent="0.35">
      <c r="A200" s="7" t="s">
        <v>63</v>
      </c>
      <c r="B200" s="7" t="s">
        <v>64</v>
      </c>
      <c r="C200" s="7">
        <v>185</v>
      </c>
      <c r="F200" s="3"/>
    </row>
    <row r="201" spans="1:6" x14ac:dyDescent="0.35">
      <c r="A201" s="13" t="s">
        <v>456</v>
      </c>
      <c r="B201" s="13" t="s">
        <v>455</v>
      </c>
      <c r="C201" s="13">
        <v>184</v>
      </c>
      <c r="F201" s="3"/>
    </row>
    <row r="202" spans="1:6" x14ac:dyDescent="0.35">
      <c r="A202" s="13" t="s">
        <v>8</v>
      </c>
      <c r="B202" s="13" t="s">
        <v>408</v>
      </c>
      <c r="C202" s="13">
        <v>182</v>
      </c>
      <c r="F202" s="3"/>
    </row>
    <row r="203" spans="1:6" x14ac:dyDescent="0.35">
      <c r="A203" s="13" t="s">
        <v>115</v>
      </c>
      <c r="B203" s="13" t="s">
        <v>162</v>
      </c>
      <c r="C203" s="13">
        <v>180</v>
      </c>
      <c r="F203" s="3"/>
    </row>
    <row r="204" spans="1:6" x14ac:dyDescent="0.35">
      <c r="A204" s="75" t="s">
        <v>577</v>
      </c>
      <c r="B204" s="75" t="s">
        <v>1199</v>
      </c>
      <c r="C204" s="59">
        <v>180</v>
      </c>
      <c r="F204" s="3"/>
    </row>
    <row r="205" spans="1:6" x14ac:dyDescent="0.35">
      <c r="A205" s="7" t="s">
        <v>43</v>
      </c>
      <c r="B205" s="7" t="s">
        <v>42</v>
      </c>
      <c r="C205" s="7">
        <v>179</v>
      </c>
      <c r="F205" s="3"/>
    </row>
    <row r="206" spans="1:6" x14ac:dyDescent="0.35">
      <c r="A206" s="13" t="s">
        <v>177</v>
      </c>
      <c r="B206" s="13" t="s">
        <v>302</v>
      </c>
      <c r="C206" s="13">
        <v>178</v>
      </c>
      <c r="F206" s="3"/>
    </row>
    <row r="207" spans="1:6" x14ac:dyDescent="0.35">
      <c r="A207" s="13" t="s">
        <v>177</v>
      </c>
      <c r="B207" s="13" t="s">
        <v>415</v>
      </c>
      <c r="C207" s="13">
        <v>176</v>
      </c>
      <c r="F207" s="3"/>
    </row>
    <row r="208" spans="1:6" x14ac:dyDescent="0.35">
      <c r="A208" s="16" t="s">
        <v>1074</v>
      </c>
      <c r="B208" s="16" t="s">
        <v>1047</v>
      </c>
      <c r="C208" s="16">
        <v>174</v>
      </c>
      <c r="F208" s="3"/>
    </row>
    <row r="209" spans="1:6" x14ac:dyDescent="0.35">
      <c r="A209" s="13" t="s">
        <v>238</v>
      </c>
      <c r="B209" s="13" t="s">
        <v>249</v>
      </c>
      <c r="C209" s="13">
        <v>173</v>
      </c>
      <c r="F209" s="3"/>
    </row>
    <row r="210" spans="1:6" x14ac:dyDescent="0.35">
      <c r="A210" s="13" t="s">
        <v>177</v>
      </c>
      <c r="B210" s="13" t="s">
        <v>326</v>
      </c>
      <c r="C210" s="13">
        <v>172</v>
      </c>
      <c r="F210" s="3"/>
    </row>
    <row r="211" spans="1:6" x14ac:dyDescent="0.35">
      <c r="A211" s="16" t="s">
        <v>1115</v>
      </c>
      <c r="B211" s="16" t="s">
        <v>1116</v>
      </c>
      <c r="C211" s="16">
        <v>172</v>
      </c>
      <c r="F211" s="3"/>
    </row>
    <row r="212" spans="1:6" x14ac:dyDescent="0.35">
      <c r="A212" s="2" t="s">
        <v>1167</v>
      </c>
      <c r="B212" s="2" t="s">
        <v>1141</v>
      </c>
      <c r="C212" s="2">
        <v>172</v>
      </c>
      <c r="F212" s="3"/>
    </row>
    <row r="213" spans="1:6" x14ac:dyDescent="0.35">
      <c r="A213" s="16" t="s">
        <v>1075</v>
      </c>
      <c r="B213" s="16" t="s">
        <v>1048</v>
      </c>
      <c r="C213" s="16">
        <v>167</v>
      </c>
      <c r="F213" s="3"/>
    </row>
    <row r="214" spans="1:6" x14ac:dyDescent="0.35">
      <c r="A214" s="16" t="s">
        <v>1071</v>
      </c>
      <c r="B214" s="16" t="s">
        <v>1051</v>
      </c>
      <c r="C214" s="16">
        <v>166</v>
      </c>
      <c r="F214" s="3"/>
    </row>
    <row r="215" spans="1:6" x14ac:dyDescent="0.35">
      <c r="A215" s="75" t="s">
        <v>8</v>
      </c>
      <c r="B215" s="75" t="s">
        <v>100</v>
      </c>
      <c r="C215" s="59">
        <v>165</v>
      </c>
      <c r="F215" s="3"/>
    </row>
    <row r="216" spans="1:6" x14ac:dyDescent="0.35">
      <c r="A216" s="13" t="s">
        <v>314</v>
      </c>
      <c r="B216" s="13" t="s">
        <v>313</v>
      </c>
      <c r="C216" s="13">
        <v>164</v>
      </c>
      <c r="F216" s="3"/>
    </row>
    <row r="217" spans="1:6" x14ac:dyDescent="0.35">
      <c r="A217" s="13" t="s">
        <v>348</v>
      </c>
      <c r="B217" s="13" t="s">
        <v>347</v>
      </c>
      <c r="C217" s="13">
        <v>164</v>
      </c>
      <c r="F217" s="3"/>
    </row>
    <row r="218" spans="1:6" x14ac:dyDescent="0.35">
      <c r="A218" s="13" t="s">
        <v>211</v>
      </c>
      <c r="B218" s="13" t="s">
        <v>210</v>
      </c>
      <c r="C218" s="13">
        <v>160</v>
      </c>
      <c r="F218" s="3"/>
    </row>
    <row r="219" spans="1:6" x14ac:dyDescent="0.35">
      <c r="A219" s="13" t="s">
        <v>8</v>
      </c>
      <c r="B219" s="13" t="s">
        <v>306</v>
      </c>
      <c r="C219" s="13">
        <v>158</v>
      </c>
      <c r="F219" s="3"/>
    </row>
    <row r="220" spans="1:6" x14ac:dyDescent="0.35">
      <c r="A220" s="13" t="s">
        <v>177</v>
      </c>
      <c r="B220" s="13" t="s">
        <v>371</v>
      </c>
      <c r="C220" s="13">
        <v>157</v>
      </c>
      <c r="F220" s="3"/>
    </row>
    <row r="221" spans="1:6" x14ac:dyDescent="0.35">
      <c r="A221" s="7" t="s">
        <v>23</v>
      </c>
      <c r="B221" s="7" t="s">
        <v>22</v>
      </c>
      <c r="C221" s="7">
        <v>155</v>
      </c>
      <c r="F221" s="3"/>
    </row>
    <row r="222" spans="1:6" x14ac:dyDescent="0.35">
      <c r="A222" s="13" t="s">
        <v>107</v>
      </c>
      <c r="B222" s="13" t="s">
        <v>119</v>
      </c>
      <c r="C222" s="13">
        <v>153</v>
      </c>
      <c r="F222" s="3"/>
    </row>
    <row r="223" spans="1:6" x14ac:dyDescent="0.35">
      <c r="A223" s="7" t="s">
        <v>8</v>
      </c>
      <c r="B223" s="7" t="s">
        <v>46</v>
      </c>
      <c r="C223" s="7">
        <v>153</v>
      </c>
      <c r="F223" s="3"/>
    </row>
    <row r="224" spans="1:6" x14ac:dyDescent="0.35">
      <c r="A224" s="16" t="s">
        <v>1073</v>
      </c>
      <c r="B224" s="16" t="s">
        <v>1045</v>
      </c>
      <c r="C224" s="16">
        <v>152</v>
      </c>
      <c r="F224" s="3"/>
    </row>
    <row r="225" spans="1:6" x14ac:dyDescent="0.35">
      <c r="A225" s="2" t="s">
        <v>940</v>
      </c>
      <c r="B225" s="2" t="s">
        <v>1131</v>
      </c>
      <c r="C225" s="2">
        <v>152</v>
      </c>
      <c r="F225" s="3"/>
    </row>
    <row r="226" spans="1:6" x14ac:dyDescent="0.35">
      <c r="A226" s="13" t="s">
        <v>160</v>
      </c>
      <c r="B226" s="13" t="s">
        <v>159</v>
      </c>
      <c r="C226" s="13">
        <v>149</v>
      </c>
      <c r="F226" s="3"/>
    </row>
    <row r="227" spans="1:6" x14ac:dyDescent="0.35">
      <c r="A227" s="7" t="s">
        <v>29</v>
      </c>
      <c r="B227" s="7" t="s">
        <v>28</v>
      </c>
      <c r="C227" s="7">
        <f>1199-1050</f>
        <v>149</v>
      </c>
      <c r="F227" s="3"/>
    </row>
    <row r="228" spans="1:6" x14ac:dyDescent="0.35">
      <c r="A228" s="2" t="s">
        <v>49</v>
      </c>
      <c r="B228" s="2" t="s">
        <v>1138</v>
      </c>
      <c r="C228" s="2">
        <v>149</v>
      </c>
      <c r="F228" s="3"/>
    </row>
    <row r="229" spans="1:6" x14ac:dyDescent="0.35">
      <c r="A229" s="75" t="s">
        <v>8</v>
      </c>
      <c r="B229" s="75" t="s">
        <v>101</v>
      </c>
      <c r="C229" s="59">
        <v>149</v>
      </c>
      <c r="F229" s="3"/>
    </row>
    <row r="230" spans="1:6" x14ac:dyDescent="0.35">
      <c r="A230" s="13" t="s">
        <v>147</v>
      </c>
      <c r="B230" s="13" t="s">
        <v>164</v>
      </c>
      <c r="C230" s="13">
        <v>145</v>
      </c>
      <c r="F230" s="3"/>
    </row>
    <row r="231" spans="1:6" x14ac:dyDescent="0.35">
      <c r="A231" s="13" t="s">
        <v>177</v>
      </c>
      <c r="B231" s="13" t="s">
        <v>244</v>
      </c>
      <c r="C231" s="13">
        <v>145</v>
      </c>
      <c r="F231" s="3"/>
    </row>
    <row r="232" spans="1:6" x14ac:dyDescent="0.35">
      <c r="A232" s="7" t="s">
        <v>6</v>
      </c>
      <c r="B232" s="7" t="s">
        <v>55</v>
      </c>
      <c r="C232" s="7">
        <v>145</v>
      </c>
      <c r="F232" s="3"/>
    </row>
    <row r="233" spans="1:6" x14ac:dyDescent="0.35">
      <c r="A233" s="13" t="s">
        <v>444</v>
      </c>
      <c r="B233" s="13" t="s">
        <v>465</v>
      </c>
      <c r="C233" s="13">
        <v>143</v>
      </c>
      <c r="F233" s="3"/>
    </row>
    <row r="234" spans="1:6" x14ac:dyDescent="0.35">
      <c r="A234" s="16" t="s">
        <v>608</v>
      </c>
      <c r="B234" s="16" t="s">
        <v>1088</v>
      </c>
      <c r="C234" s="16">
        <v>142</v>
      </c>
      <c r="F234" s="3"/>
    </row>
    <row r="235" spans="1:6" x14ac:dyDescent="0.35">
      <c r="A235" s="13" t="s">
        <v>238</v>
      </c>
      <c r="B235" s="13" t="s">
        <v>393</v>
      </c>
      <c r="C235" s="13">
        <v>139</v>
      </c>
      <c r="F235" s="3"/>
    </row>
    <row r="236" spans="1:6" x14ac:dyDescent="0.35">
      <c r="A236" s="2" t="s">
        <v>155</v>
      </c>
      <c r="B236" s="2" t="s">
        <v>1150</v>
      </c>
      <c r="C236" s="2">
        <v>139</v>
      </c>
      <c r="F236" s="3"/>
    </row>
    <row r="237" spans="1:6" x14ac:dyDescent="0.35">
      <c r="A237" s="13" t="s">
        <v>256</v>
      </c>
      <c r="B237" s="13" t="s">
        <v>255</v>
      </c>
      <c r="C237" s="13">
        <v>132</v>
      </c>
      <c r="F237" s="3"/>
    </row>
    <row r="238" spans="1:6" x14ac:dyDescent="0.35">
      <c r="A238" s="13" t="s">
        <v>444</v>
      </c>
      <c r="B238" s="13" t="s">
        <v>443</v>
      </c>
      <c r="C238" s="13">
        <v>130</v>
      </c>
      <c r="F238" s="3"/>
    </row>
    <row r="239" spans="1:6" x14ac:dyDescent="0.35">
      <c r="A239" s="75" t="s">
        <v>1200</v>
      </c>
      <c r="B239" s="75" t="s">
        <v>1201</v>
      </c>
      <c r="C239" s="59">
        <v>130</v>
      </c>
      <c r="F239" s="3"/>
    </row>
    <row r="240" spans="1:6" x14ac:dyDescent="0.35">
      <c r="A240" s="13" t="s">
        <v>115</v>
      </c>
      <c r="B240" s="13" t="s">
        <v>114</v>
      </c>
      <c r="C240" s="13">
        <v>128</v>
      </c>
      <c r="F240" s="3"/>
    </row>
    <row r="241" spans="1:6" x14ac:dyDescent="0.35">
      <c r="A241" s="16" t="s">
        <v>155</v>
      </c>
      <c r="B241" s="16" t="s">
        <v>1046</v>
      </c>
      <c r="C241" s="16">
        <v>128</v>
      </c>
      <c r="F241" s="3"/>
    </row>
    <row r="242" spans="1:6" x14ac:dyDescent="0.35">
      <c r="A242" s="13" t="s">
        <v>69</v>
      </c>
      <c r="B242" s="13" t="s">
        <v>231</v>
      </c>
      <c r="C242" s="13">
        <v>127</v>
      </c>
      <c r="F242" s="3"/>
    </row>
    <row r="243" spans="1:6" x14ac:dyDescent="0.35">
      <c r="A243" s="75" t="s">
        <v>8</v>
      </c>
      <c r="B243" s="75" t="s">
        <v>1182</v>
      </c>
      <c r="C243" s="59">
        <v>123</v>
      </c>
      <c r="F243" s="3"/>
    </row>
    <row r="244" spans="1:6" x14ac:dyDescent="0.35">
      <c r="A244" s="13" t="s">
        <v>263</v>
      </c>
      <c r="B244" s="13" t="s">
        <v>324</v>
      </c>
      <c r="C244" s="13">
        <v>121</v>
      </c>
      <c r="F244" s="3"/>
    </row>
    <row r="245" spans="1:6" x14ac:dyDescent="0.35">
      <c r="A245" s="13" t="s">
        <v>290</v>
      </c>
      <c r="B245" s="13" t="s">
        <v>289</v>
      </c>
      <c r="C245" s="13">
        <v>120</v>
      </c>
      <c r="F245" s="3"/>
    </row>
    <row r="246" spans="1:6" x14ac:dyDescent="0.35">
      <c r="A246" s="7" t="s">
        <v>35</v>
      </c>
      <c r="B246" s="7" t="s">
        <v>34</v>
      </c>
      <c r="C246" s="7">
        <v>118</v>
      </c>
      <c r="F246" s="3"/>
    </row>
    <row r="247" spans="1:6" x14ac:dyDescent="0.35">
      <c r="A247" s="13" t="s">
        <v>8</v>
      </c>
      <c r="B247" s="13" t="s">
        <v>318</v>
      </c>
      <c r="C247" s="13">
        <v>115</v>
      </c>
      <c r="F247" s="3"/>
    </row>
    <row r="248" spans="1:6" x14ac:dyDescent="0.35">
      <c r="A248" s="7" t="s">
        <v>1122</v>
      </c>
      <c r="B248" s="7" t="s">
        <v>70</v>
      </c>
      <c r="C248" s="7">
        <v>115</v>
      </c>
      <c r="F248" s="3"/>
    </row>
    <row r="249" spans="1:6" x14ac:dyDescent="0.35">
      <c r="A249" s="7" t="s">
        <v>31</v>
      </c>
      <c r="B249" s="7" t="s">
        <v>30</v>
      </c>
      <c r="C249" s="7">
        <v>115</v>
      </c>
      <c r="F249" s="3"/>
    </row>
    <row r="250" spans="1:6" x14ac:dyDescent="0.35">
      <c r="A250" s="7" t="s">
        <v>33</v>
      </c>
      <c r="B250" s="7" t="s">
        <v>56</v>
      </c>
      <c r="C250" s="7">
        <v>113</v>
      </c>
      <c r="F250" s="3"/>
    </row>
    <row r="251" spans="1:6" x14ac:dyDescent="0.35">
      <c r="A251" s="16" t="s">
        <v>1069</v>
      </c>
      <c r="B251" s="16" t="s">
        <v>1034</v>
      </c>
      <c r="C251" s="16">
        <v>111</v>
      </c>
      <c r="F251" s="3"/>
    </row>
    <row r="252" spans="1:6" x14ac:dyDescent="0.35">
      <c r="A252" s="13" t="s">
        <v>106</v>
      </c>
      <c r="B252" s="13" t="s">
        <v>105</v>
      </c>
      <c r="C252" s="13">
        <v>110</v>
      </c>
      <c r="F252" s="3"/>
    </row>
    <row r="253" spans="1:6" x14ac:dyDescent="0.35">
      <c r="A253" s="16" t="s">
        <v>1075</v>
      </c>
      <c r="B253" s="16" t="s">
        <v>1050</v>
      </c>
      <c r="C253" s="16">
        <v>110</v>
      </c>
      <c r="F253" s="3"/>
    </row>
    <row r="254" spans="1:6" x14ac:dyDescent="0.35">
      <c r="A254" s="7" t="s">
        <v>58</v>
      </c>
      <c r="B254" s="7" t="s">
        <v>72</v>
      </c>
      <c r="C254" s="7">
        <v>110</v>
      </c>
      <c r="F254" s="3"/>
    </row>
    <row r="255" spans="1:6" x14ac:dyDescent="0.35">
      <c r="A255" s="13" t="s">
        <v>147</v>
      </c>
      <c r="B255" s="13" t="s">
        <v>419</v>
      </c>
      <c r="C255" s="13">
        <v>105</v>
      </c>
      <c r="F255" s="3"/>
    </row>
    <row r="256" spans="1:6" x14ac:dyDescent="0.35">
      <c r="A256" s="2" t="s">
        <v>1164</v>
      </c>
      <c r="B256" s="2" t="s">
        <v>1133</v>
      </c>
      <c r="C256" s="2">
        <f>87+18</f>
        <v>105</v>
      </c>
      <c r="F256" s="3"/>
    </row>
    <row r="257" spans="1:6" x14ac:dyDescent="0.35">
      <c r="A257" s="13" t="s">
        <v>63</v>
      </c>
      <c r="B257" s="13" t="s">
        <v>345</v>
      </c>
      <c r="C257" s="13">
        <v>104</v>
      </c>
      <c r="F257" s="3"/>
    </row>
    <row r="258" spans="1:6" x14ac:dyDescent="0.35">
      <c r="A258" s="16"/>
      <c r="B258" s="16" t="s">
        <v>1117</v>
      </c>
      <c r="C258" s="16">
        <v>102</v>
      </c>
      <c r="F258" s="3"/>
    </row>
    <row r="259" spans="1:6" x14ac:dyDescent="0.35">
      <c r="A259" s="13" t="s">
        <v>115</v>
      </c>
      <c r="B259" s="13" t="s">
        <v>282</v>
      </c>
      <c r="C259" s="13">
        <v>101</v>
      </c>
      <c r="F259" s="3"/>
    </row>
    <row r="260" spans="1:6" x14ac:dyDescent="0.35">
      <c r="A260" s="16" t="s">
        <v>1118</v>
      </c>
      <c r="B260" s="16" t="s">
        <v>1119</v>
      </c>
      <c r="C260" s="16">
        <v>101</v>
      </c>
      <c r="F260" s="3"/>
    </row>
    <row r="261" spans="1:6" x14ac:dyDescent="0.35">
      <c r="A261" s="13" t="s">
        <v>126</v>
      </c>
      <c r="B261" s="13" t="s">
        <v>227</v>
      </c>
      <c r="C261" s="13">
        <v>100</v>
      </c>
      <c r="F261" s="3"/>
    </row>
    <row r="262" spans="1:6" x14ac:dyDescent="0.35">
      <c r="A262" s="13" t="s">
        <v>8</v>
      </c>
      <c r="B262" s="13" t="s">
        <v>369</v>
      </c>
      <c r="C262" s="13">
        <v>100</v>
      </c>
      <c r="F262" s="3"/>
    </row>
    <row r="263" spans="1:6" x14ac:dyDescent="0.35">
      <c r="A263" s="2" t="s">
        <v>155</v>
      </c>
      <c r="B263" s="2" t="s">
        <v>1143</v>
      </c>
      <c r="C263" s="2">
        <v>100</v>
      </c>
      <c r="F263" s="3"/>
    </row>
    <row r="264" spans="1:6" x14ac:dyDescent="0.35">
      <c r="A264" s="16" t="s">
        <v>69</v>
      </c>
      <c r="B264" s="16" t="s">
        <v>1053</v>
      </c>
      <c r="C264" s="16">
        <v>99</v>
      </c>
      <c r="F264" s="3"/>
    </row>
    <row r="265" spans="1:6" x14ac:dyDescent="0.35">
      <c r="A265" s="7" t="s">
        <v>10</v>
      </c>
      <c r="B265" s="7" t="s">
        <v>9</v>
      </c>
      <c r="C265" s="7">
        <v>99</v>
      </c>
      <c r="F265" s="3"/>
    </row>
    <row r="266" spans="1:6" x14ac:dyDescent="0.35">
      <c r="A266" s="13" t="s">
        <v>107</v>
      </c>
      <c r="B266" s="13" t="s">
        <v>142</v>
      </c>
      <c r="C266" s="13">
        <v>98</v>
      </c>
      <c r="F266" s="3"/>
    </row>
    <row r="267" spans="1:6" x14ac:dyDescent="0.35">
      <c r="A267" s="16" t="s">
        <v>1079</v>
      </c>
      <c r="B267" s="16" t="s">
        <v>1085</v>
      </c>
      <c r="C267" s="16">
        <v>98</v>
      </c>
      <c r="F267" s="3"/>
    </row>
    <row r="268" spans="1:6" x14ac:dyDescent="0.35">
      <c r="A268" s="2" t="s">
        <v>940</v>
      </c>
      <c r="B268" s="2" t="s">
        <v>1142</v>
      </c>
      <c r="C268" s="2">
        <v>94</v>
      </c>
      <c r="F268" s="3"/>
    </row>
    <row r="269" spans="1:6" x14ac:dyDescent="0.35">
      <c r="A269" s="16" t="s">
        <v>211</v>
      </c>
      <c r="B269" s="16" t="s">
        <v>1043</v>
      </c>
      <c r="C269" s="16">
        <v>93</v>
      </c>
      <c r="F269" s="3"/>
    </row>
    <row r="270" spans="1:6" x14ac:dyDescent="0.35">
      <c r="A270" s="2" t="s">
        <v>940</v>
      </c>
      <c r="B270" s="2" t="s">
        <v>1135</v>
      </c>
      <c r="C270" s="2">
        <f>93</f>
        <v>93</v>
      </c>
      <c r="F270" s="3"/>
    </row>
    <row r="271" spans="1:6" x14ac:dyDescent="0.35">
      <c r="A271" s="13" t="s">
        <v>147</v>
      </c>
      <c r="B271" s="13" t="s">
        <v>172</v>
      </c>
      <c r="C271" s="13">
        <v>91</v>
      </c>
      <c r="F271" s="3"/>
    </row>
    <row r="272" spans="1:6" x14ac:dyDescent="0.35">
      <c r="A272" s="16" t="s">
        <v>835</v>
      </c>
      <c r="B272" s="16" t="s">
        <v>1093</v>
      </c>
      <c r="C272" s="16">
        <v>89</v>
      </c>
      <c r="F272" s="3"/>
    </row>
    <row r="273" spans="1:6" x14ac:dyDescent="0.35">
      <c r="A273" s="16" t="s">
        <v>1084</v>
      </c>
      <c r="B273" s="16" t="s">
        <v>1094</v>
      </c>
      <c r="C273" s="16">
        <v>88</v>
      </c>
      <c r="F273" s="3"/>
    </row>
    <row r="274" spans="1:6" x14ac:dyDescent="0.35">
      <c r="A274" s="13" t="s">
        <v>69</v>
      </c>
      <c r="B274" s="13" t="s">
        <v>379</v>
      </c>
      <c r="C274" s="13">
        <v>86</v>
      </c>
      <c r="F274" s="3"/>
    </row>
    <row r="275" spans="1:6" x14ac:dyDescent="0.35">
      <c r="A275" s="2" t="s">
        <v>1169</v>
      </c>
      <c r="B275" s="2" t="s">
        <v>1151</v>
      </c>
      <c r="C275" s="2">
        <v>85</v>
      </c>
      <c r="F275" s="3"/>
    </row>
    <row r="276" spans="1:6" x14ac:dyDescent="0.35">
      <c r="A276" s="2" t="s">
        <v>63</v>
      </c>
      <c r="B276" s="2" t="s">
        <v>1152</v>
      </c>
      <c r="C276" s="2">
        <v>85</v>
      </c>
      <c r="F276" s="3"/>
    </row>
    <row r="277" spans="1:6" x14ac:dyDescent="0.35">
      <c r="A277" s="2" t="s">
        <v>608</v>
      </c>
      <c r="B277" s="2" t="s">
        <v>1157</v>
      </c>
      <c r="C277" s="2">
        <v>82</v>
      </c>
      <c r="F277" s="3"/>
    </row>
    <row r="278" spans="1:6" x14ac:dyDescent="0.35">
      <c r="A278" s="13" t="s">
        <v>69</v>
      </c>
      <c r="B278" s="13" t="s">
        <v>260</v>
      </c>
      <c r="C278" s="13">
        <v>79</v>
      </c>
      <c r="F278" s="3"/>
    </row>
    <row r="279" spans="1:6" x14ac:dyDescent="0.35">
      <c r="A279" s="2" t="s">
        <v>940</v>
      </c>
      <c r="B279" s="2" t="s">
        <v>1148</v>
      </c>
      <c r="C279" s="2">
        <v>78</v>
      </c>
      <c r="F279" s="3"/>
    </row>
    <row r="280" spans="1:6" x14ac:dyDescent="0.35">
      <c r="A280" s="13" t="s">
        <v>341</v>
      </c>
      <c r="B280" s="13" t="s">
        <v>340</v>
      </c>
      <c r="C280" s="13">
        <v>77</v>
      </c>
      <c r="F280" s="3"/>
    </row>
    <row r="281" spans="1:6" x14ac:dyDescent="0.35">
      <c r="A281" s="16" t="s">
        <v>125</v>
      </c>
      <c r="B281" s="16" t="s">
        <v>1052</v>
      </c>
      <c r="C281" s="16">
        <v>76</v>
      </c>
      <c r="F281" s="3"/>
    </row>
    <row r="282" spans="1:6" x14ac:dyDescent="0.35">
      <c r="A282" s="13" t="s">
        <v>311</v>
      </c>
      <c r="B282" s="13" t="s">
        <v>310</v>
      </c>
      <c r="C282" s="13">
        <v>75</v>
      </c>
      <c r="F282" s="3"/>
    </row>
    <row r="283" spans="1:6" x14ac:dyDescent="0.35">
      <c r="A283" s="13" t="s">
        <v>353</v>
      </c>
      <c r="B283" s="13" t="s">
        <v>352</v>
      </c>
      <c r="C283" s="13">
        <v>72</v>
      </c>
      <c r="F283" s="3"/>
    </row>
    <row r="284" spans="1:6" x14ac:dyDescent="0.35">
      <c r="A284" s="13" t="s">
        <v>69</v>
      </c>
      <c r="B284" s="13" t="s">
        <v>422</v>
      </c>
      <c r="C284" s="13">
        <v>72</v>
      </c>
      <c r="F284" s="3"/>
    </row>
    <row r="285" spans="1:6" x14ac:dyDescent="0.35">
      <c r="A285" s="16" t="s">
        <v>1075</v>
      </c>
      <c r="B285" s="16" t="s">
        <v>1059</v>
      </c>
      <c r="C285" s="16">
        <v>72</v>
      </c>
      <c r="F285" s="3"/>
    </row>
    <row r="286" spans="1:6" x14ac:dyDescent="0.35">
      <c r="A286" s="75" t="s">
        <v>8</v>
      </c>
      <c r="B286" s="75" t="s">
        <v>1183</v>
      </c>
      <c r="C286" s="59">
        <v>72</v>
      </c>
      <c r="F286" s="3"/>
    </row>
    <row r="287" spans="1:6" x14ac:dyDescent="0.35">
      <c r="A287" s="13" t="s">
        <v>147</v>
      </c>
      <c r="B287" s="13" t="s">
        <v>458</v>
      </c>
      <c r="C287" s="13">
        <v>71</v>
      </c>
      <c r="F287" s="3"/>
    </row>
    <row r="288" spans="1:6" x14ac:dyDescent="0.35">
      <c r="A288" s="13" t="s">
        <v>336</v>
      </c>
      <c r="B288" s="13" t="s">
        <v>335</v>
      </c>
      <c r="C288" s="13">
        <v>71</v>
      </c>
      <c r="F288" s="3"/>
    </row>
    <row r="289" spans="1:6" x14ac:dyDescent="0.35">
      <c r="A289" s="7" t="s">
        <v>25</v>
      </c>
      <c r="B289" s="7" t="s">
        <v>24</v>
      </c>
      <c r="C289" s="7">
        <v>71</v>
      </c>
      <c r="F289" s="3"/>
    </row>
    <row r="290" spans="1:6" x14ac:dyDescent="0.35">
      <c r="A290" s="13" t="s">
        <v>69</v>
      </c>
      <c r="B290" s="13" t="s">
        <v>404</v>
      </c>
      <c r="C290" s="13">
        <v>70</v>
      </c>
      <c r="F290" s="3"/>
    </row>
    <row r="291" spans="1:6" x14ac:dyDescent="0.35">
      <c r="A291" s="13" t="s">
        <v>147</v>
      </c>
      <c r="B291" s="13" t="s">
        <v>152</v>
      </c>
      <c r="C291" s="13">
        <v>69</v>
      </c>
      <c r="F291" s="3"/>
    </row>
    <row r="292" spans="1:6" x14ac:dyDescent="0.35">
      <c r="A292" s="13" t="s">
        <v>69</v>
      </c>
      <c r="B292" s="13" t="s">
        <v>275</v>
      </c>
      <c r="C292" s="13">
        <v>69</v>
      </c>
      <c r="F292" s="3"/>
    </row>
    <row r="293" spans="1:6" x14ac:dyDescent="0.35">
      <c r="A293" s="13" t="s">
        <v>238</v>
      </c>
      <c r="B293" s="13" t="s">
        <v>237</v>
      </c>
      <c r="C293" s="13">
        <v>69</v>
      </c>
      <c r="F293" s="3"/>
    </row>
    <row r="294" spans="1:6" x14ac:dyDescent="0.35">
      <c r="A294" s="16" t="s">
        <v>1082</v>
      </c>
      <c r="B294" s="16" t="s">
        <v>1091</v>
      </c>
      <c r="C294" s="16">
        <v>69</v>
      </c>
      <c r="F294" s="3"/>
    </row>
    <row r="295" spans="1:6" x14ac:dyDescent="0.35">
      <c r="A295" s="16" t="s">
        <v>115</v>
      </c>
      <c r="B295" s="16" t="s">
        <v>1032</v>
      </c>
      <c r="C295" s="16">
        <v>68</v>
      </c>
      <c r="F295" s="3"/>
    </row>
    <row r="296" spans="1:6" x14ac:dyDescent="0.35">
      <c r="A296" s="13" t="s">
        <v>137</v>
      </c>
      <c r="B296" s="13" t="s">
        <v>136</v>
      </c>
      <c r="C296" s="13">
        <v>66</v>
      </c>
      <c r="F296" s="3"/>
    </row>
    <row r="297" spans="1:6" x14ac:dyDescent="0.35">
      <c r="A297" s="16" t="s">
        <v>1077</v>
      </c>
      <c r="B297" s="16" t="s">
        <v>1055</v>
      </c>
      <c r="C297" s="16">
        <v>66</v>
      </c>
      <c r="F297" s="3"/>
    </row>
    <row r="298" spans="1:6" x14ac:dyDescent="0.35">
      <c r="A298" s="7" t="s">
        <v>21</v>
      </c>
      <c r="B298" s="7" t="s">
        <v>20</v>
      </c>
      <c r="C298" s="7">
        <v>66</v>
      </c>
      <c r="F298" s="3"/>
    </row>
    <row r="299" spans="1:6" x14ac:dyDescent="0.35">
      <c r="A299" s="16" t="s">
        <v>69</v>
      </c>
      <c r="B299" s="16" t="s">
        <v>1058</v>
      </c>
      <c r="C299" s="16">
        <v>65</v>
      </c>
      <c r="F299" s="3"/>
    </row>
    <row r="300" spans="1:6" x14ac:dyDescent="0.35">
      <c r="A300" s="16" t="s">
        <v>1078</v>
      </c>
      <c r="B300" s="16" t="s">
        <v>1062</v>
      </c>
      <c r="C300" s="16">
        <v>64</v>
      </c>
    </row>
    <row r="301" spans="1:6" x14ac:dyDescent="0.35">
      <c r="A301" s="7" t="s">
        <v>60</v>
      </c>
      <c r="B301" s="7" t="s">
        <v>59</v>
      </c>
      <c r="C301" s="7">
        <v>64</v>
      </c>
    </row>
    <row r="302" spans="1:6" x14ac:dyDescent="0.35">
      <c r="A302" s="13" t="s">
        <v>8</v>
      </c>
      <c r="B302" s="13" t="s">
        <v>391</v>
      </c>
      <c r="C302" s="13">
        <v>63</v>
      </c>
    </row>
    <row r="303" spans="1:6" x14ac:dyDescent="0.35">
      <c r="A303" s="13" t="s">
        <v>147</v>
      </c>
      <c r="B303" s="13" t="s">
        <v>304</v>
      </c>
      <c r="C303" s="13">
        <v>62</v>
      </c>
    </row>
    <row r="304" spans="1:6" x14ac:dyDescent="0.35">
      <c r="A304" s="13" t="s">
        <v>208</v>
      </c>
      <c r="B304" s="13" t="s">
        <v>207</v>
      </c>
      <c r="C304" s="13">
        <v>61</v>
      </c>
    </row>
    <row r="305" spans="1:7" x14ac:dyDescent="0.35">
      <c r="A305" s="13" t="s">
        <v>148</v>
      </c>
      <c r="B305" s="13" t="s">
        <v>185</v>
      </c>
      <c r="C305" s="13">
        <v>60</v>
      </c>
    </row>
    <row r="306" spans="1:7" x14ac:dyDescent="0.35">
      <c r="A306" s="13" t="s">
        <v>177</v>
      </c>
      <c r="B306" s="13" t="s">
        <v>377</v>
      </c>
      <c r="C306" s="13">
        <v>60</v>
      </c>
    </row>
    <row r="307" spans="1:7" x14ac:dyDescent="0.35">
      <c r="A307" s="13" t="s">
        <v>238</v>
      </c>
      <c r="B307" s="13" t="s">
        <v>284</v>
      </c>
      <c r="C307" s="13">
        <v>60</v>
      </c>
    </row>
    <row r="308" spans="1:7" x14ac:dyDescent="0.35">
      <c r="A308" s="13" t="s">
        <v>8</v>
      </c>
      <c r="B308" s="13" t="s">
        <v>300</v>
      </c>
      <c r="C308" s="13">
        <v>60</v>
      </c>
    </row>
    <row r="309" spans="1:7" x14ac:dyDescent="0.35">
      <c r="A309" s="16" t="s">
        <v>1065</v>
      </c>
      <c r="B309" s="16" t="s">
        <v>1090</v>
      </c>
      <c r="C309" s="16">
        <v>60</v>
      </c>
    </row>
    <row r="310" spans="1:7" x14ac:dyDescent="0.35">
      <c r="A310" s="2" t="s">
        <v>49</v>
      </c>
      <c r="B310" s="2" t="s">
        <v>1161</v>
      </c>
      <c r="C310" s="2">
        <v>60</v>
      </c>
    </row>
    <row r="311" spans="1:7" x14ac:dyDescent="0.35">
      <c r="A311" s="13" t="s">
        <v>177</v>
      </c>
      <c r="B311" s="13" t="s">
        <v>277</v>
      </c>
      <c r="C311" s="13">
        <v>59</v>
      </c>
    </row>
    <row r="312" spans="1:7" x14ac:dyDescent="0.35">
      <c r="A312" s="13" t="s">
        <v>223</v>
      </c>
      <c r="B312" s="13" t="s">
        <v>222</v>
      </c>
      <c r="C312" s="13">
        <v>58</v>
      </c>
    </row>
    <row r="313" spans="1:7" x14ac:dyDescent="0.35">
      <c r="A313" s="13" t="s">
        <v>8</v>
      </c>
      <c r="B313" s="13" t="s">
        <v>417</v>
      </c>
      <c r="C313" s="13">
        <v>57</v>
      </c>
    </row>
    <row r="314" spans="1:7" x14ac:dyDescent="0.35">
      <c r="A314" s="16" t="s">
        <v>1120</v>
      </c>
      <c r="B314" s="16" t="s">
        <v>1121</v>
      </c>
      <c r="C314" s="16">
        <v>56</v>
      </c>
    </row>
    <row r="315" spans="1:7" x14ac:dyDescent="0.35">
      <c r="A315" s="16" t="s">
        <v>1075</v>
      </c>
      <c r="B315" s="16" t="s">
        <v>1054</v>
      </c>
      <c r="C315" s="16">
        <v>56</v>
      </c>
    </row>
    <row r="316" spans="1:7" x14ac:dyDescent="0.35">
      <c r="A316" s="13" t="s">
        <v>199</v>
      </c>
      <c r="B316" s="13" t="s">
        <v>198</v>
      </c>
      <c r="C316" s="13">
        <v>55</v>
      </c>
    </row>
    <row r="317" spans="1:7" x14ac:dyDescent="0.35">
      <c r="A317" s="13" t="s">
        <v>107</v>
      </c>
      <c r="B317" s="13" t="s">
        <v>128</v>
      </c>
      <c r="C317" s="13">
        <v>54</v>
      </c>
      <c r="F317" s="3"/>
    </row>
    <row r="318" spans="1:7" x14ac:dyDescent="0.35">
      <c r="A318" s="13" t="s">
        <v>8</v>
      </c>
      <c r="B318" s="13" t="s">
        <v>439</v>
      </c>
      <c r="C318" s="13">
        <v>52</v>
      </c>
      <c r="F318" s="3"/>
    </row>
    <row r="319" spans="1:7" x14ac:dyDescent="0.35">
      <c r="A319" s="13" t="s">
        <v>147</v>
      </c>
      <c r="B319" s="13" t="s">
        <v>308</v>
      </c>
      <c r="C319" s="13">
        <v>51</v>
      </c>
      <c r="F319" s="3"/>
      <c r="G319" s="18"/>
    </row>
    <row r="320" spans="1:7" x14ac:dyDescent="0.35">
      <c r="A320" s="13" t="s">
        <v>125</v>
      </c>
      <c r="B320" s="13" t="s">
        <v>281</v>
      </c>
      <c r="C320" s="13">
        <v>50</v>
      </c>
      <c r="F320" s="3"/>
    </row>
    <row r="321" spans="1:6" x14ac:dyDescent="0.35">
      <c r="A321" s="13" t="s">
        <v>147</v>
      </c>
      <c r="B321" s="13" t="s">
        <v>235</v>
      </c>
      <c r="C321" s="13">
        <v>50</v>
      </c>
      <c r="F321" s="3"/>
    </row>
    <row r="322" spans="1:6" x14ac:dyDescent="0.35">
      <c r="A322" s="75" t="s">
        <v>8</v>
      </c>
      <c r="B322" s="75" t="s">
        <v>1184</v>
      </c>
      <c r="C322" s="59">
        <v>50</v>
      </c>
      <c r="F322" s="3"/>
    </row>
    <row r="323" spans="1:6" x14ac:dyDescent="0.35">
      <c r="A323" s="13" t="s">
        <v>147</v>
      </c>
      <c r="B323" s="13" t="s">
        <v>386</v>
      </c>
      <c r="C323" s="13">
        <v>49</v>
      </c>
      <c r="F323" s="3"/>
    </row>
    <row r="324" spans="1:6" x14ac:dyDescent="0.35">
      <c r="A324" s="2" t="s">
        <v>608</v>
      </c>
      <c r="B324" s="2" t="s">
        <v>1156</v>
      </c>
      <c r="C324" s="2">
        <v>49</v>
      </c>
      <c r="F324" s="3"/>
    </row>
    <row r="325" spans="1:6" x14ac:dyDescent="0.35">
      <c r="A325" s="13" t="s">
        <v>147</v>
      </c>
      <c r="B325" s="13" t="s">
        <v>375</v>
      </c>
      <c r="C325" s="13">
        <v>46</v>
      </c>
    </row>
    <row r="326" spans="1:6" x14ac:dyDescent="0.35">
      <c r="A326" s="13" t="s">
        <v>69</v>
      </c>
      <c r="B326" s="13" t="s">
        <v>168</v>
      </c>
      <c r="C326" s="13">
        <v>45</v>
      </c>
    </row>
    <row r="327" spans="1:6" x14ac:dyDescent="0.35">
      <c r="A327" s="2" t="s">
        <v>1168</v>
      </c>
      <c r="B327" s="2" t="s">
        <v>1145</v>
      </c>
      <c r="C327" s="2">
        <f>34+6+5</f>
        <v>45</v>
      </c>
    </row>
    <row r="328" spans="1:6" x14ac:dyDescent="0.35">
      <c r="A328" s="13" t="s">
        <v>361</v>
      </c>
      <c r="B328" s="13" t="s">
        <v>360</v>
      </c>
      <c r="C328" s="13">
        <v>44</v>
      </c>
    </row>
    <row r="329" spans="1:6" x14ac:dyDescent="0.35">
      <c r="A329" s="75" t="s">
        <v>8</v>
      </c>
      <c r="B329" s="75" t="s">
        <v>1185</v>
      </c>
      <c r="C329" s="59">
        <v>44</v>
      </c>
    </row>
    <row r="330" spans="1:6" x14ac:dyDescent="0.35">
      <c r="A330" s="13" t="s">
        <v>238</v>
      </c>
      <c r="B330" s="13" t="s">
        <v>294</v>
      </c>
      <c r="C330" s="13">
        <v>43</v>
      </c>
    </row>
    <row r="331" spans="1:6" x14ac:dyDescent="0.35">
      <c r="A331" s="7" t="s">
        <v>12</v>
      </c>
      <c r="B331" s="7" t="s">
        <v>11</v>
      </c>
      <c r="C331" s="7">
        <v>43</v>
      </c>
    </row>
    <row r="332" spans="1:6" x14ac:dyDescent="0.35">
      <c r="A332" s="7" t="s">
        <v>5</v>
      </c>
      <c r="B332" s="7" t="s">
        <v>4</v>
      </c>
      <c r="C332" s="7">
        <v>43</v>
      </c>
    </row>
    <row r="333" spans="1:6" x14ac:dyDescent="0.35">
      <c r="A333" s="16" t="s">
        <v>608</v>
      </c>
      <c r="B333" s="16" t="s">
        <v>1087</v>
      </c>
      <c r="C333" s="16">
        <v>42</v>
      </c>
    </row>
    <row r="334" spans="1:6" x14ac:dyDescent="0.35">
      <c r="A334" s="13" t="s">
        <v>125</v>
      </c>
      <c r="B334" s="13" t="s">
        <v>330</v>
      </c>
      <c r="C334" s="13">
        <v>41</v>
      </c>
    </row>
    <row r="335" spans="1:6" x14ac:dyDescent="0.35">
      <c r="A335" s="13" t="s">
        <v>8</v>
      </c>
      <c r="B335" s="13" t="s">
        <v>373</v>
      </c>
      <c r="C335" s="13">
        <v>41</v>
      </c>
    </row>
    <row r="336" spans="1:6" x14ac:dyDescent="0.35">
      <c r="A336" s="13" t="s">
        <v>191</v>
      </c>
      <c r="B336" s="13" t="s">
        <v>190</v>
      </c>
      <c r="C336" s="13">
        <v>40</v>
      </c>
    </row>
    <row r="337" spans="1:3" x14ac:dyDescent="0.35">
      <c r="A337" s="75" t="s">
        <v>8</v>
      </c>
      <c r="B337" s="75" t="s">
        <v>1186</v>
      </c>
      <c r="C337" s="59">
        <v>40</v>
      </c>
    </row>
    <row r="338" spans="1:3" x14ac:dyDescent="0.35">
      <c r="A338" s="13" t="s">
        <v>147</v>
      </c>
      <c r="B338" s="13" t="s">
        <v>365</v>
      </c>
      <c r="C338" s="13">
        <v>38</v>
      </c>
    </row>
    <row r="339" spans="1:3" x14ac:dyDescent="0.35">
      <c r="A339" s="13" t="s">
        <v>336</v>
      </c>
      <c r="B339" s="13" t="s">
        <v>338</v>
      </c>
      <c r="C339" s="13">
        <v>38</v>
      </c>
    </row>
    <row r="340" spans="1:3" x14ac:dyDescent="0.35">
      <c r="A340" s="16" t="s">
        <v>1077</v>
      </c>
      <c r="B340" s="16" t="s">
        <v>1061</v>
      </c>
      <c r="C340" s="16">
        <v>38</v>
      </c>
    </row>
    <row r="341" spans="1:3" x14ac:dyDescent="0.35">
      <c r="A341" s="75" t="s">
        <v>8</v>
      </c>
      <c r="B341" s="75" t="s">
        <v>1187</v>
      </c>
      <c r="C341" s="59">
        <v>36</v>
      </c>
    </row>
    <row r="342" spans="1:3" x14ac:dyDescent="0.35">
      <c r="A342" s="13" t="s">
        <v>107</v>
      </c>
      <c r="B342" s="13" t="s">
        <v>193</v>
      </c>
      <c r="C342" s="13">
        <v>35</v>
      </c>
    </row>
    <row r="343" spans="1:3" x14ac:dyDescent="0.35">
      <c r="A343" s="75" t="s">
        <v>8</v>
      </c>
      <c r="B343" s="75" t="s">
        <v>1188</v>
      </c>
      <c r="C343" s="59">
        <v>35</v>
      </c>
    </row>
    <row r="344" spans="1:3" x14ac:dyDescent="0.35">
      <c r="A344" s="75" t="s">
        <v>8</v>
      </c>
      <c r="B344" s="75" t="s">
        <v>1189</v>
      </c>
      <c r="C344" s="59">
        <v>34</v>
      </c>
    </row>
    <row r="345" spans="1:3" x14ac:dyDescent="0.35">
      <c r="A345" s="75" t="s">
        <v>8</v>
      </c>
      <c r="B345" s="75" t="s">
        <v>1190</v>
      </c>
      <c r="C345" s="59">
        <v>33</v>
      </c>
    </row>
    <row r="346" spans="1:3" x14ac:dyDescent="0.35">
      <c r="A346" s="13" t="s">
        <v>266</v>
      </c>
      <c r="B346" s="13" t="s">
        <v>265</v>
      </c>
      <c r="C346" s="13">
        <v>32</v>
      </c>
    </row>
    <row r="347" spans="1:3" x14ac:dyDescent="0.35">
      <c r="A347" s="13" t="s">
        <v>223</v>
      </c>
      <c r="B347" s="13" t="s">
        <v>229</v>
      </c>
      <c r="C347" s="13">
        <v>31</v>
      </c>
    </row>
    <row r="348" spans="1:3" x14ac:dyDescent="0.35">
      <c r="A348" s="75" t="s">
        <v>8</v>
      </c>
      <c r="B348" s="75" t="s">
        <v>1191</v>
      </c>
      <c r="C348" s="59">
        <v>31</v>
      </c>
    </row>
    <row r="349" spans="1:3" x14ac:dyDescent="0.35">
      <c r="A349" s="13" t="s">
        <v>8</v>
      </c>
      <c r="B349" s="13" t="s">
        <v>437</v>
      </c>
      <c r="C349" s="13">
        <v>30</v>
      </c>
    </row>
    <row r="350" spans="1:3" x14ac:dyDescent="0.35">
      <c r="A350" s="7" t="s">
        <v>8</v>
      </c>
      <c r="B350" s="7" t="s">
        <v>7</v>
      </c>
      <c r="C350" s="7">
        <v>30</v>
      </c>
    </row>
    <row r="351" spans="1:3" x14ac:dyDescent="0.35">
      <c r="A351" s="2" t="s">
        <v>1163</v>
      </c>
      <c r="B351" s="2" t="s">
        <v>1130</v>
      </c>
      <c r="C351" s="2">
        <v>30</v>
      </c>
    </row>
    <row r="352" spans="1:3" x14ac:dyDescent="0.35">
      <c r="A352" s="16" t="s">
        <v>1075</v>
      </c>
      <c r="B352" s="16" t="s">
        <v>1060</v>
      </c>
      <c r="C352" s="16">
        <v>29</v>
      </c>
    </row>
    <row r="353" spans="1:3" x14ac:dyDescent="0.35">
      <c r="A353" s="13" t="s">
        <v>256</v>
      </c>
      <c r="B353" s="13" t="s">
        <v>296</v>
      </c>
      <c r="C353" s="13">
        <v>28</v>
      </c>
    </row>
    <row r="354" spans="1:3" x14ac:dyDescent="0.35">
      <c r="A354" s="2" t="s">
        <v>1165</v>
      </c>
      <c r="B354" s="2" t="s">
        <v>1134</v>
      </c>
      <c r="C354" s="2">
        <f>28</f>
        <v>28</v>
      </c>
    </row>
    <row r="355" spans="1:3" x14ac:dyDescent="0.35">
      <c r="A355" s="13" t="s">
        <v>358</v>
      </c>
      <c r="B355" s="13" t="s">
        <v>357</v>
      </c>
      <c r="C355" s="13">
        <v>27</v>
      </c>
    </row>
    <row r="356" spans="1:3" x14ac:dyDescent="0.35">
      <c r="A356" s="13" t="s">
        <v>107</v>
      </c>
      <c r="B356" s="13" t="s">
        <v>183</v>
      </c>
      <c r="C356" s="13">
        <v>27</v>
      </c>
    </row>
    <row r="357" spans="1:3" x14ac:dyDescent="0.35">
      <c r="A357" s="13" t="s">
        <v>247</v>
      </c>
      <c r="B357" s="13" t="s">
        <v>246</v>
      </c>
      <c r="C357" s="13">
        <v>26</v>
      </c>
    </row>
    <row r="358" spans="1:3" x14ac:dyDescent="0.35">
      <c r="A358" s="2" t="s">
        <v>137</v>
      </c>
      <c r="B358" s="2" t="s">
        <v>1153</v>
      </c>
      <c r="C358" s="2">
        <v>23</v>
      </c>
    </row>
    <row r="359" spans="1:3" x14ac:dyDescent="0.35">
      <c r="A359" s="2" t="s">
        <v>137</v>
      </c>
      <c r="B359" s="2" t="s">
        <v>1158</v>
      </c>
      <c r="C359" s="2">
        <v>23</v>
      </c>
    </row>
    <row r="360" spans="1:3" x14ac:dyDescent="0.35">
      <c r="A360" s="7" t="s">
        <v>6</v>
      </c>
      <c r="B360" s="7" t="s">
        <v>15</v>
      </c>
      <c r="C360" s="7">
        <f>391-370</f>
        <v>21</v>
      </c>
    </row>
    <row r="361" spans="1:3" x14ac:dyDescent="0.35">
      <c r="A361" s="75" t="s">
        <v>8</v>
      </c>
      <c r="B361" s="75" t="s">
        <v>1192</v>
      </c>
      <c r="C361" s="59">
        <v>20</v>
      </c>
    </row>
    <row r="362" spans="1:3" x14ac:dyDescent="0.35">
      <c r="A362" s="13" t="s">
        <v>115</v>
      </c>
      <c r="B362" s="13" t="s">
        <v>174</v>
      </c>
      <c r="C362" s="13">
        <v>19</v>
      </c>
    </row>
    <row r="363" spans="1:3" x14ac:dyDescent="0.35">
      <c r="A363" s="13" t="s">
        <v>147</v>
      </c>
      <c r="B363" s="13" t="s">
        <v>279</v>
      </c>
      <c r="C363" s="13">
        <v>18</v>
      </c>
    </row>
    <row r="364" spans="1:3" x14ac:dyDescent="0.35">
      <c r="A364" s="13" t="s">
        <v>147</v>
      </c>
      <c r="B364" s="13" t="s">
        <v>253</v>
      </c>
      <c r="C364" s="13">
        <v>16</v>
      </c>
    </row>
    <row r="365" spans="1:3" x14ac:dyDescent="0.35">
      <c r="A365" s="7" t="s">
        <v>1123</v>
      </c>
      <c r="B365" s="7" t="s">
        <v>76</v>
      </c>
      <c r="C365" s="7">
        <f>147-131</f>
        <v>16</v>
      </c>
    </row>
    <row r="366" spans="1:3" x14ac:dyDescent="0.35">
      <c r="A366" s="2" t="s">
        <v>1123</v>
      </c>
      <c r="B366" s="2" t="s">
        <v>76</v>
      </c>
      <c r="C366" s="2">
        <f>147-131</f>
        <v>16</v>
      </c>
    </row>
    <row r="367" spans="1:3" x14ac:dyDescent="0.35">
      <c r="A367" s="2" t="s">
        <v>940</v>
      </c>
      <c r="B367" s="2" t="s">
        <v>1147</v>
      </c>
      <c r="C367" s="2">
        <v>15</v>
      </c>
    </row>
    <row r="368" spans="1:3" x14ac:dyDescent="0.35">
      <c r="A368" s="2" t="s">
        <v>1168</v>
      </c>
      <c r="B368" s="2" t="s">
        <v>1146</v>
      </c>
      <c r="C368" s="2">
        <v>15</v>
      </c>
    </row>
    <row r="369" spans="1:3" x14ac:dyDescent="0.35">
      <c r="A369" s="13" t="s">
        <v>389</v>
      </c>
      <c r="B369" s="13" t="s">
        <v>388</v>
      </c>
      <c r="C369" s="13">
        <v>14</v>
      </c>
    </row>
    <row r="370" spans="1:3" x14ac:dyDescent="0.35">
      <c r="A370" s="13" t="s">
        <v>140</v>
      </c>
      <c r="B370" s="13" t="s">
        <v>139</v>
      </c>
      <c r="C370" s="13">
        <v>14</v>
      </c>
    </row>
    <row r="371" spans="1:3" x14ac:dyDescent="0.35">
      <c r="A371" s="16" t="s">
        <v>801</v>
      </c>
      <c r="B371" s="16" t="s">
        <v>1063</v>
      </c>
      <c r="C371" s="16">
        <v>14</v>
      </c>
    </row>
    <row r="372" spans="1:3" x14ac:dyDescent="0.35">
      <c r="A372" s="7" t="s">
        <v>41</v>
      </c>
      <c r="B372" s="7" t="s">
        <v>40</v>
      </c>
      <c r="C372" s="7">
        <f>134-121</f>
        <v>13</v>
      </c>
    </row>
    <row r="373" spans="1:3" x14ac:dyDescent="0.35">
      <c r="A373" s="2" t="s">
        <v>940</v>
      </c>
      <c r="B373" s="2" t="s">
        <v>1137</v>
      </c>
      <c r="C373" s="2">
        <v>12</v>
      </c>
    </row>
    <row r="374" spans="1:3" x14ac:dyDescent="0.35">
      <c r="A374" s="75" t="s">
        <v>8</v>
      </c>
      <c r="B374" s="75" t="s">
        <v>1193</v>
      </c>
      <c r="C374" s="59">
        <v>12</v>
      </c>
    </row>
    <row r="375" spans="1:3" x14ac:dyDescent="0.35">
      <c r="A375" s="2" t="s">
        <v>8</v>
      </c>
      <c r="B375" s="2" t="s">
        <v>1154</v>
      </c>
      <c r="C375" s="2">
        <v>11</v>
      </c>
    </row>
    <row r="376" spans="1:3" x14ac:dyDescent="0.35">
      <c r="A376" s="7" t="s">
        <v>19</v>
      </c>
      <c r="B376" s="7" t="s">
        <v>18</v>
      </c>
      <c r="C376" s="7">
        <v>8</v>
      </c>
    </row>
    <row r="377" spans="1:3" x14ac:dyDescent="0.35">
      <c r="A377" s="2" t="s">
        <v>238</v>
      </c>
      <c r="B377" s="2" t="s">
        <v>1160</v>
      </c>
      <c r="C377" s="2">
        <v>8</v>
      </c>
    </row>
    <row r="378" spans="1:3" x14ac:dyDescent="0.35">
      <c r="A378" s="2" t="s">
        <v>1170</v>
      </c>
      <c r="B378" s="2" t="s">
        <v>1155</v>
      </c>
      <c r="C378" s="2">
        <v>8</v>
      </c>
    </row>
    <row r="379" spans="1:3" x14ac:dyDescent="0.35">
      <c r="A379" s="2" t="s">
        <v>155</v>
      </c>
      <c r="B379" s="2" t="s">
        <v>1144</v>
      </c>
      <c r="C379" s="2">
        <v>8</v>
      </c>
    </row>
    <row r="380" spans="1:3" x14ac:dyDescent="0.35">
      <c r="A380" s="75" t="s">
        <v>8</v>
      </c>
      <c r="B380" s="75" t="s">
        <v>1194</v>
      </c>
      <c r="C380" s="59">
        <v>7</v>
      </c>
    </row>
    <row r="381" spans="1:3" x14ac:dyDescent="0.35">
      <c r="A381" s="75" t="s">
        <v>1202</v>
      </c>
      <c r="B381" s="75" t="s">
        <v>1203</v>
      </c>
      <c r="C381" s="59">
        <v>5</v>
      </c>
    </row>
    <row r="382" spans="1:3" x14ac:dyDescent="0.35">
      <c r="A382" s="7" t="s">
        <v>1123</v>
      </c>
      <c r="B382" s="7" t="s">
        <v>75</v>
      </c>
      <c r="C382" s="7">
        <f>127-123</f>
        <v>4</v>
      </c>
    </row>
    <row r="383" spans="1:3" x14ac:dyDescent="0.35">
      <c r="A383" s="2" t="s">
        <v>1162</v>
      </c>
      <c r="B383" s="2" t="s">
        <v>75</v>
      </c>
      <c r="C383" s="2">
        <f>127-123</f>
        <v>4</v>
      </c>
    </row>
    <row r="384" spans="1:3" x14ac:dyDescent="0.35">
      <c r="A384" s="13" t="s">
        <v>147</v>
      </c>
      <c r="B384" s="13" t="s">
        <v>528</v>
      </c>
      <c r="C384" s="13">
        <v>3</v>
      </c>
    </row>
    <row r="385" spans="1:3" x14ac:dyDescent="0.35">
      <c r="A385" s="13" t="s">
        <v>8</v>
      </c>
      <c r="B385" s="13" t="s">
        <v>446</v>
      </c>
      <c r="C385" s="13">
        <v>3</v>
      </c>
    </row>
    <row r="386" spans="1:3" x14ac:dyDescent="0.35">
      <c r="A386" s="2" t="s">
        <v>940</v>
      </c>
      <c r="B386" s="2" t="s">
        <v>1149</v>
      </c>
      <c r="C386" s="2">
        <v>3</v>
      </c>
    </row>
  </sheetData>
  <sortState xmlns:xlrd2="http://schemas.microsoft.com/office/spreadsheetml/2017/richdata2" ref="E8:F67">
    <sortCondition descending="1" ref="F8:F67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A755A-C710-4375-A2FE-CCD41B7CBEFE}">
  <dimension ref="A1:H418"/>
  <sheetViews>
    <sheetView workbookViewId="0">
      <selection activeCell="H9" sqref="H9"/>
    </sheetView>
  </sheetViews>
  <sheetFormatPr defaultRowHeight="14.5" x14ac:dyDescent="0.35"/>
  <cols>
    <col min="1" max="1" width="8.7265625" style="23"/>
    <col min="2" max="2" width="50.453125" style="6" bestFit="1" customWidth="1"/>
    <col min="3" max="3" width="18.453125" style="6" customWidth="1"/>
    <col min="4" max="4" width="8.7265625" style="6"/>
    <col min="6" max="6" width="18.54296875" bestFit="1" customWidth="1"/>
  </cols>
  <sheetData>
    <row r="1" spans="1:8" ht="15" thickBot="1" x14ac:dyDescent="0.4">
      <c r="A1" s="23" t="s">
        <v>0</v>
      </c>
      <c r="B1" s="6" t="s">
        <v>1</v>
      </c>
      <c r="C1" s="6" t="s">
        <v>620</v>
      </c>
      <c r="D1" s="6" t="s">
        <v>621</v>
      </c>
    </row>
    <row r="2" spans="1:8" x14ac:dyDescent="0.35">
      <c r="A2" s="27" t="s">
        <v>998</v>
      </c>
      <c r="B2" s="28" t="s">
        <v>591</v>
      </c>
      <c r="C2" s="28" t="s">
        <v>592</v>
      </c>
      <c r="D2" s="29">
        <v>25280</v>
      </c>
      <c r="F2" s="1" t="s">
        <v>74</v>
      </c>
      <c r="G2" s="3" t="s">
        <v>539</v>
      </c>
    </row>
    <row r="3" spans="1:8" x14ac:dyDescent="0.35">
      <c r="A3" s="30" t="s">
        <v>999</v>
      </c>
      <c r="B3" s="22" t="s">
        <v>67</v>
      </c>
      <c r="C3" s="22" t="s">
        <v>538</v>
      </c>
      <c r="D3" s="31">
        <f>31626-7083</f>
        <v>24543</v>
      </c>
      <c r="F3" s="4" t="s">
        <v>102</v>
      </c>
      <c r="G3" s="17" t="s">
        <v>540</v>
      </c>
    </row>
    <row r="4" spans="1:8" x14ac:dyDescent="0.35">
      <c r="A4" s="30" t="s">
        <v>1000</v>
      </c>
      <c r="B4" s="22" t="s">
        <v>602</v>
      </c>
      <c r="C4" s="22" t="s">
        <v>45</v>
      </c>
      <c r="D4" s="31">
        <v>16570</v>
      </c>
      <c r="F4" s="10" t="s">
        <v>537</v>
      </c>
      <c r="G4" s="17" t="s">
        <v>541</v>
      </c>
    </row>
    <row r="5" spans="1:8" x14ac:dyDescent="0.35">
      <c r="A5" s="34" t="s">
        <v>996</v>
      </c>
      <c r="B5" s="35" t="s">
        <v>548</v>
      </c>
      <c r="C5" s="36" t="s">
        <v>8</v>
      </c>
      <c r="D5" s="37">
        <v>9549</v>
      </c>
      <c r="F5" s="3"/>
      <c r="G5" s="17"/>
    </row>
    <row r="6" spans="1:8" x14ac:dyDescent="0.35">
      <c r="A6" s="30" t="s">
        <v>1001</v>
      </c>
      <c r="B6" s="22" t="s">
        <v>53</v>
      </c>
      <c r="C6" s="22" t="s">
        <v>45</v>
      </c>
      <c r="D6" s="31">
        <f>15006-6135</f>
        <v>8871</v>
      </c>
      <c r="F6" t="s">
        <v>622</v>
      </c>
      <c r="G6" s="39" t="s">
        <v>3</v>
      </c>
    </row>
    <row r="7" spans="1:8" x14ac:dyDescent="0.35">
      <c r="A7" s="34" t="s">
        <v>997</v>
      </c>
      <c r="B7" s="35" t="s">
        <v>582</v>
      </c>
      <c r="C7" s="36" t="s">
        <v>569</v>
      </c>
      <c r="D7" s="37">
        <v>7314</v>
      </c>
      <c r="F7" t="s">
        <v>45</v>
      </c>
      <c r="G7">
        <v>75024</v>
      </c>
      <c r="H7" t="s">
        <v>1345</v>
      </c>
    </row>
    <row r="8" spans="1:8" x14ac:dyDescent="0.35">
      <c r="A8" s="30" t="s">
        <v>1002</v>
      </c>
      <c r="B8" s="22" t="s">
        <v>1026</v>
      </c>
      <c r="C8" s="22" t="s">
        <v>538</v>
      </c>
      <c r="D8" s="31">
        <v>7197</v>
      </c>
      <c r="F8" t="s">
        <v>8</v>
      </c>
      <c r="G8">
        <f>64182+6495+841</f>
        <v>71518</v>
      </c>
      <c r="H8" t="s">
        <v>1395</v>
      </c>
    </row>
    <row r="9" spans="1:8" x14ac:dyDescent="0.35">
      <c r="A9" s="32" t="s">
        <v>449</v>
      </c>
      <c r="B9" s="12" t="s">
        <v>450</v>
      </c>
      <c r="C9" s="12" t="s">
        <v>238</v>
      </c>
      <c r="D9" s="33">
        <v>6824</v>
      </c>
      <c r="F9" s="38" t="s">
        <v>623</v>
      </c>
      <c r="G9">
        <f>38326+472</f>
        <v>38798</v>
      </c>
    </row>
    <row r="10" spans="1:8" x14ac:dyDescent="0.35">
      <c r="A10" s="30" t="s">
        <v>1003</v>
      </c>
      <c r="B10" s="22" t="s">
        <v>593</v>
      </c>
      <c r="C10" s="22" t="s">
        <v>45</v>
      </c>
      <c r="D10" s="31">
        <v>5698</v>
      </c>
      <c r="F10" t="s">
        <v>592</v>
      </c>
      <c r="G10">
        <v>28969</v>
      </c>
    </row>
    <row r="11" spans="1:8" ht="15" thickBot="1" x14ac:dyDescent="0.4">
      <c r="A11" s="87" t="s">
        <v>1004</v>
      </c>
      <c r="B11" s="88" t="s">
        <v>550</v>
      </c>
      <c r="C11" s="89" t="s">
        <v>8</v>
      </c>
      <c r="D11" s="90">
        <v>4247</v>
      </c>
      <c r="F11" s="38" t="s">
        <v>444</v>
      </c>
      <c r="G11">
        <v>18974</v>
      </c>
    </row>
    <row r="12" spans="1:8" x14ac:dyDescent="0.35">
      <c r="A12" s="26" t="s">
        <v>1005</v>
      </c>
      <c r="B12" s="8" t="s">
        <v>551</v>
      </c>
      <c r="C12" s="9" t="s">
        <v>8</v>
      </c>
      <c r="D12" s="9">
        <v>4221</v>
      </c>
      <c r="F12" s="38" t="s">
        <v>69</v>
      </c>
      <c r="G12">
        <f>12690+479</f>
        <v>13169</v>
      </c>
    </row>
    <row r="13" spans="1:8" x14ac:dyDescent="0.35">
      <c r="A13" s="25" t="s">
        <v>321</v>
      </c>
      <c r="B13" s="14" t="s">
        <v>322</v>
      </c>
      <c r="C13" s="14" t="s">
        <v>177</v>
      </c>
      <c r="D13" s="14">
        <v>3940</v>
      </c>
    </row>
    <row r="14" spans="1:8" x14ac:dyDescent="0.35">
      <c r="A14" s="26" t="s">
        <v>1006</v>
      </c>
      <c r="B14" s="8" t="s">
        <v>83</v>
      </c>
      <c r="C14" s="9" t="s">
        <v>8</v>
      </c>
      <c r="D14" s="9">
        <v>3929</v>
      </c>
    </row>
    <row r="15" spans="1:8" x14ac:dyDescent="0.35">
      <c r="A15" s="26" t="s">
        <v>1007</v>
      </c>
      <c r="B15" s="8" t="s">
        <v>92</v>
      </c>
      <c r="C15" s="9" t="s">
        <v>8</v>
      </c>
      <c r="D15" s="9">
        <v>3821</v>
      </c>
    </row>
    <row r="16" spans="1:8" x14ac:dyDescent="0.35">
      <c r="A16" s="25" t="s">
        <v>474</v>
      </c>
      <c r="B16" s="14" t="s">
        <v>475</v>
      </c>
      <c r="C16" s="14" t="s">
        <v>425</v>
      </c>
      <c r="D16" s="14">
        <v>3554</v>
      </c>
    </row>
    <row r="17" spans="1:4" x14ac:dyDescent="0.35">
      <c r="A17" s="26">
        <v>4232</v>
      </c>
      <c r="B17" s="8" t="s">
        <v>552</v>
      </c>
      <c r="C17" s="9" t="s">
        <v>8</v>
      </c>
      <c r="D17" s="9">
        <v>3529</v>
      </c>
    </row>
    <row r="18" spans="1:4" x14ac:dyDescent="0.35">
      <c r="A18" s="24" t="s">
        <v>1008</v>
      </c>
      <c r="B18" s="7" t="s">
        <v>73</v>
      </c>
      <c r="C18" s="7" t="s">
        <v>45</v>
      </c>
      <c r="D18" s="7">
        <v>3122</v>
      </c>
    </row>
    <row r="19" spans="1:4" x14ac:dyDescent="0.35">
      <c r="A19" s="25" t="s">
        <v>342</v>
      </c>
      <c r="B19" s="14" t="s">
        <v>343</v>
      </c>
      <c r="C19" s="14" t="s">
        <v>8</v>
      </c>
      <c r="D19" s="14">
        <v>2915</v>
      </c>
    </row>
    <row r="20" spans="1:4" x14ac:dyDescent="0.35">
      <c r="A20" s="26" t="s">
        <v>1009</v>
      </c>
      <c r="B20" s="8" t="s">
        <v>78</v>
      </c>
      <c r="C20" s="9" t="s">
        <v>8</v>
      </c>
      <c r="D20" s="9">
        <v>2828</v>
      </c>
    </row>
    <row r="21" spans="1:4" x14ac:dyDescent="0.35">
      <c r="A21" s="25" t="s">
        <v>484</v>
      </c>
      <c r="B21" s="14" t="s">
        <v>485</v>
      </c>
      <c r="C21" s="14" t="s">
        <v>238</v>
      </c>
      <c r="D21" s="14">
        <v>2728</v>
      </c>
    </row>
    <row r="22" spans="1:4" x14ac:dyDescent="0.35">
      <c r="A22" s="25" t="s">
        <v>394</v>
      </c>
      <c r="B22" s="14" t="s">
        <v>395</v>
      </c>
      <c r="C22" s="14" t="s">
        <v>396</v>
      </c>
      <c r="D22" s="14">
        <v>2697</v>
      </c>
    </row>
    <row r="23" spans="1:4" x14ac:dyDescent="0.35">
      <c r="A23" s="25" t="s">
        <v>217</v>
      </c>
      <c r="B23" s="14" t="s">
        <v>218</v>
      </c>
      <c r="C23" s="14" t="s">
        <v>8</v>
      </c>
      <c r="D23" s="14">
        <v>2692</v>
      </c>
    </row>
    <row r="24" spans="1:4" x14ac:dyDescent="0.35">
      <c r="A24" s="25" t="s">
        <v>269</v>
      </c>
      <c r="B24" s="14" t="s">
        <v>270</v>
      </c>
      <c r="C24" s="14" t="s">
        <v>238</v>
      </c>
      <c r="D24" s="14">
        <v>2497</v>
      </c>
    </row>
    <row r="25" spans="1:4" x14ac:dyDescent="0.35">
      <c r="A25" s="25" t="s">
        <v>429</v>
      </c>
      <c r="B25" s="14" t="s">
        <v>430</v>
      </c>
      <c r="C25" s="14" t="s">
        <v>431</v>
      </c>
      <c r="D25" s="14">
        <v>2396</v>
      </c>
    </row>
    <row r="26" spans="1:4" x14ac:dyDescent="0.35">
      <c r="A26" s="25" t="s">
        <v>461</v>
      </c>
      <c r="B26" s="14" t="s">
        <v>462</v>
      </c>
      <c r="C26" s="14" t="s">
        <v>463</v>
      </c>
      <c r="D26" s="14">
        <v>2335</v>
      </c>
    </row>
    <row r="27" spans="1:4" x14ac:dyDescent="0.35">
      <c r="A27" s="25" t="s">
        <v>423</v>
      </c>
      <c r="B27" s="14" t="s">
        <v>424</v>
      </c>
      <c r="C27" s="14" t="s">
        <v>425</v>
      </c>
      <c r="D27" s="14">
        <v>2148</v>
      </c>
    </row>
    <row r="28" spans="1:4" x14ac:dyDescent="0.35">
      <c r="A28" s="25" t="s">
        <v>285</v>
      </c>
      <c r="B28" s="14" t="s">
        <v>286</v>
      </c>
      <c r="C28" s="14" t="s">
        <v>287</v>
      </c>
      <c r="D28" s="14">
        <v>2072</v>
      </c>
    </row>
    <row r="29" spans="1:4" x14ac:dyDescent="0.35">
      <c r="A29" s="25" t="s">
        <v>405</v>
      </c>
      <c r="B29" s="14" t="s">
        <v>406</v>
      </c>
      <c r="C29" s="14" t="s">
        <v>8</v>
      </c>
      <c r="D29" s="14">
        <v>2062</v>
      </c>
    </row>
    <row r="30" spans="1:4" x14ac:dyDescent="0.35">
      <c r="A30" s="25" t="s">
        <v>515</v>
      </c>
      <c r="B30" s="14" t="s">
        <v>516</v>
      </c>
      <c r="C30" s="14" t="s">
        <v>517</v>
      </c>
      <c r="D30" s="14">
        <v>2060</v>
      </c>
    </row>
    <row r="31" spans="1:4" x14ac:dyDescent="0.35">
      <c r="A31" s="25" t="s">
        <v>297</v>
      </c>
      <c r="B31" s="14" t="s">
        <v>298</v>
      </c>
      <c r="C31" s="14" t="s">
        <v>238</v>
      </c>
      <c r="D31" s="14">
        <v>1965</v>
      </c>
    </row>
    <row r="32" spans="1:4" x14ac:dyDescent="0.35">
      <c r="A32" s="26">
        <v>40078</v>
      </c>
      <c r="B32" s="9" t="s">
        <v>553</v>
      </c>
      <c r="C32" s="9" t="s">
        <v>8</v>
      </c>
      <c r="D32" s="9">
        <v>1957</v>
      </c>
    </row>
    <row r="33" spans="1:4" x14ac:dyDescent="0.35">
      <c r="A33" s="24">
        <v>258</v>
      </c>
      <c r="B33" s="7" t="s">
        <v>605</v>
      </c>
      <c r="C33" s="7" t="s">
        <v>606</v>
      </c>
      <c r="D33" s="7">
        <v>1952</v>
      </c>
    </row>
    <row r="34" spans="1:4" x14ac:dyDescent="0.35">
      <c r="A34" s="24">
        <v>255</v>
      </c>
      <c r="B34" s="7" t="s">
        <v>601</v>
      </c>
      <c r="C34" s="7" t="s">
        <v>45</v>
      </c>
      <c r="D34" s="7">
        <v>1756</v>
      </c>
    </row>
    <row r="35" spans="1:4" x14ac:dyDescent="0.35">
      <c r="A35" s="24">
        <v>262</v>
      </c>
      <c r="B35" s="7" t="s">
        <v>611</v>
      </c>
      <c r="C35" s="7" t="s">
        <v>592</v>
      </c>
      <c r="D35" s="7">
        <v>1737</v>
      </c>
    </row>
    <row r="36" spans="1:4" x14ac:dyDescent="0.35">
      <c r="A36" s="26">
        <v>4217</v>
      </c>
      <c r="B36" s="8" t="s">
        <v>80</v>
      </c>
      <c r="C36" s="9" t="s">
        <v>8</v>
      </c>
      <c r="D36" s="9">
        <v>1693</v>
      </c>
    </row>
    <row r="37" spans="1:4" x14ac:dyDescent="0.35">
      <c r="A37" s="25" t="s">
        <v>202</v>
      </c>
      <c r="B37" s="14" t="s">
        <v>203</v>
      </c>
      <c r="C37" s="14" t="s">
        <v>147</v>
      </c>
      <c r="D37" s="14">
        <v>1683</v>
      </c>
    </row>
    <row r="38" spans="1:4" x14ac:dyDescent="0.35">
      <c r="A38" s="25" t="s">
        <v>412</v>
      </c>
      <c r="B38" s="14" t="s">
        <v>413</v>
      </c>
      <c r="C38" s="14" t="s">
        <v>238</v>
      </c>
      <c r="D38" s="14">
        <v>1626</v>
      </c>
    </row>
    <row r="39" spans="1:4" x14ac:dyDescent="0.35">
      <c r="A39" s="24">
        <v>223</v>
      </c>
      <c r="B39" s="7" t="s">
        <v>44</v>
      </c>
      <c r="C39" s="7" t="s">
        <v>45</v>
      </c>
      <c r="D39" s="7">
        <v>1555</v>
      </c>
    </row>
    <row r="40" spans="1:4" x14ac:dyDescent="0.35">
      <c r="A40" s="26">
        <v>4253</v>
      </c>
      <c r="B40" s="8" t="s">
        <v>554</v>
      </c>
      <c r="C40" s="9" t="s">
        <v>8</v>
      </c>
      <c r="D40" s="9">
        <v>1553</v>
      </c>
    </row>
    <row r="41" spans="1:4" x14ac:dyDescent="0.35">
      <c r="A41" s="24">
        <v>243</v>
      </c>
      <c r="B41" s="7" t="s">
        <v>583</v>
      </c>
      <c r="C41" s="7" t="s">
        <v>584</v>
      </c>
      <c r="D41" s="7">
        <v>1501</v>
      </c>
    </row>
    <row r="42" spans="1:4" x14ac:dyDescent="0.35">
      <c r="A42" s="25" t="s">
        <v>440</v>
      </c>
      <c r="B42" s="14" t="s">
        <v>441</v>
      </c>
      <c r="C42" s="14" t="s">
        <v>238</v>
      </c>
      <c r="D42" s="14">
        <v>1454</v>
      </c>
    </row>
    <row r="43" spans="1:4" x14ac:dyDescent="0.35">
      <c r="A43" s="16" t="s">
        <v>1212</v>
      </c>
      <c r="B43" s="16" t="s">
        <v>1027</v>
      </c>
      <c r="C43" s="16" t="s">
        <v>1064</v>
      </c>
      <c r="D43" s="16">
        <v>1430</v>
      </c>
    </row>
    <row r="44" spans="1:4" x14ac:dyDescent="0.35">
      <c r="A44" s="5">
        <v>4199</v>
      </c>
      <c r="B44" s="8" t="s">
        <v>79</v>
      </c>
      <c r="C44" s="9" t="s">
        <v>8</v>
      </c>
      <c r="D44" s="9">
        <v>1420</v>
      </c>
    </row>
    <row r="45" spans="1:4" x14ac:dyDescent="0.35">
      <c r="A45" s="24">
        <v>245</v>
      </c>
      <c r="B45" s="7" t="s">
        <v>587</v>
      </c>
      <c r="C45" s="7" t="s">
        <v>588</v>
      </c>
      <c r="D45" s="7">
        <v>1397</v>
      </c>
    </row>
    <row r="46" spans="1:4" x14ac:dyDescent="0.35">
      <c r="A46" s="26">
        <v>4206</v>
      </c>
      <c r="B46" s="8" t="s">
        <v>82</v>
      </c>
      <c r="C46" s="9" t="s">
        <v>581</v>
      </c>
      <c r="D46" s="9">
        <v>1386</v>
      </c>
    </row>
    <row r="47" spans="1:4" s="6" customFormat="1" x14ac:dyDescent="0.35">
      <c r="A47" s="25" t="s">
        <v>219</v>
      </c>
      <c r="B47" s="14" t="s">
        <v>220</v>
      </c>
      <c r="C47" s="14" t="s">
        <v>147</v>
      </c>
      <c r="D47" s="14">
        <v>1363</v>
      </c>
    </row>
    <row r="48" spans="1:4" x14ac:dyDescent="0.35">
      <c r="A48" s="25" t="s">
        <v>482</v>
      </c>
      <c r="B48" s="14" t="s">
        <v>483</v>
      </c>
      <c r="C48" s="14" t="s">
        <v>287</v>
      </c>
      <c r="D48" s="14">
        <v>1215</v>
      </c>
    </row>
    <row r="49" spans="1:4" x14ac:dyDescent="0.35">
      <c r="A49" s="25" t="s">
        <v>271</v>
      </c>
      <c r="B49" s="14" t="s">
        <v>272</v>
      </c>
      <c r="C49" s="14" t="s">
        <v>273</v>
      </c>
      <c r="D49" s="14">
        <v>1196</v>
      </c>
    </row>
    <row r="50" spans="1:4" x14ac:dyDescent="0.35">
      <c r="A50" s="26">
        <v>4249</v>
      </c>
      <c r="B50" s="8" t="s">
        <v>555</v>
      </c>
      <c r="C50" s="9" t="s">
        <v>8</v>
      </c>
      <c r="D50" s="9">
        <v>1196</v>
      </c>
    </row>
    <row r="51" spans="1:4" x14ac:dyDescent="0.35">
      <c r="A51" s="25" t="s">
        <v>380</v>
      </c>
      <c r="B51" s="14" t="s">
        <v>381</v>
      </c>
      <c r="C51" s="14" t="s">
        <v>382</v>
      </c>
      <c r="D51" s="14">
        <v>1188</v>
      </c>
    </row>
    <row r="52" spans="1:4" x14ac:dyDescent="0.35">
      <c r="A52" s="25" t="s">
        <v>478</v>
      </c>
      <c r="B52" s="14" t="s">
        <v>479</v>
      </c>
      <c r="C52" s="14" t="s">
        <v>238</v>
      </c>
      <c r="D52" s="14">
        <v>1178</v>
      </c>
    </row>
    <row r="53" spans="1:4" x14ac:dyDescent="0.35">
      <c r="A53" s="25" t="s">
        <v>153</v>
      </c>
      <c r="B53" s="14" t="s">
        <v>154</v>
      </c>
      <c r="C53" s="14" t="s">
        <v>155</v>
      </c>
      <c r="D53" s="14">
        <v>1124</v>
      </c>
    </row>
    <row r="54" spans="1:4" x14ac:dyDescent="0.35">
      <c r="A54" s="25" t="s">
        <v>169</v>
      </c>
      <c r="B54" s="14" t="s">
        <v>170</v>
      </c>
      <c r="C54" s="14" t="s">
        <v>69</v>
      </c>
      <c r="D54" s="14">
        <v>1087</v>
      </c>
    </row>
    <row r="55" spans="1:4" x14ac:dyDescent="0.35">
      <c r="A55" s="25" t="s">
        <v>495</v>
      </c>
      <c r="B55" s="14" t="s">
        <v>496</v>
      </c>
      <c r="C55" s="14" t="s">
        <v>238</v>
      </c>
      <c r="D55" s="14">
        <v>1072</v>
      </c>
    </row>
    <row r="56" spans="1:4" x14ac:dyDescent="0.35">
      <c r="A56" s="16" t="s">
        <v>1213</v>
      </c>
      <c r="B56" s="16" t="s">
        <v>865</v>
      </c>
      <c r="C56" s="16" t="s">
        <v>864</v>
      </c>
      <c r="D56" s="16">
        <v>1051</v>
      </c>
    </row>
    <row r="57" spans="1:4" x14ac:dyDescent="0.35">
      <c r="A57" s="24">
        <v>253</v>
      </c>
      <c r="B57" s="7" t="s">
        <v>599</v>
      </c>
      <c r="C57" s="7" t="s">
        <v>49</v>
      </c>
      <c r="D57" s="7">
        <v>1023</v>
      </c>
    </row>
    <row r="58" spans="1:4" x14ac:dyDescent="0.35">
      <c r="A58" s="24">
        <v>257</v>
      </c>
      <c r="B58" s="7" t="s">
        <v>603</v>
      </c>
      <c r="C58" s="7" t="s">
        <v>604</v>
      </c>
      <c r="D58" s="7">
        <v>1018</v>
      </c>
    </row>
    <row r="59" spans="1:4" x14ac:dyDescent="0.35">
      <c r="A59" s="24">
        <v>244</v>
      </c>
      <c r="B59" s="7" t="s">
        <v>585</v>
      </c>
      <c r="C59" s="7" t="s">
        <v>586</v>
      </c>
      <c r="D59" s="7">
        <v>1015</v>
      </c>
    </row>
    <row r="60" spans="1:4" x14ac:dyDescent="0.35">
      <c r="A60" s="25" t="s">
        <v>366</v>
      </c>
      <c r="B60" s="14" t="s">
        <v>367</v>
      </c>
      <c r="C60" s="14" t="s">
        <v>137</v>
      </c>
      <c r="D60" s="14">
        <v>955</v>
      </c>
    </row>
    <row r="61" spans="1:4" x14ac:dyDescent="0.35">
      <c r="A61" s="26">
        <v>4272</v>
      </c>
      <c r="B61" s="8" t="s">
        <v>556</v>
      </c>
      <c r="C61" s="9" t="s">
        <v>8</v>
      </c>
      <c r="D61" s="9">
        <v>955</v>
      </c>
    </row>
    <row r="62" spans="1:4" x14ac:dyDescent="0.35">
      <c r="A62" s="47" t="s">
        <v>1385</v>
      </c>
      <c r="B62" s="44" t="s">
        <v>1174</v>
      </c>
      <c r="C62" s="44" t="s">
        <v>8</v>
      </c>
      <c r="D62" s="44">
        <v>943</v>
      </c>
    </row>
    <row r="63" spans="1:4" x14ac:dyDescent="0.35">
      <c r="A63" s="24">
        <v>250</v>
      </c>
      <c r="B63" s="7" t="s">
        <v>595</v>
      </c>
      <c r="C63" s="7" t="s">
        <v>33</v>
      </c>
      <c r="D63" s="7">
        <v>913</v>
      </c>
    </row>
    <row r="64" spans="1:4" x14ac:dyDescent="0.35">
      <c r="A64" s="26">
        <v>4242</v>
      </c>
      <c r="B64" s="8" t="s">
        <v>571</v>
      </c>
      <c r="C64" s="9" t="s">
        <v>570</v>
      </c>
      <c r="D64" s="9">
        <v>891</v>
      </c>
    </row>
    <row r="65" spans="1:4" x14ac:dyDescent="0.35">
      <c r="A65" s="25" t="s">
        <v>327</v>
      </c>
      <c r="B65" s="14" t="s">
        <v>328</v>
      </c>
      <c r="C65" s="14" t="s">
        <v>238</v>
      </c>
      <c r="D65" s="14">
        <v>890</v>
      </c>
    </row>
    <row r="66" spans="1:4" x14ac:dyDescent="0.35">
      <c r="A66" s="24">
        <v>268</v>
      </c>
      <c r="B66" s="7" t="s">
        <v>619</v>
      </c>
      <c r="C66" s="7" t="s">
        <v>590</v>
      </c>
      <c r="D66" s="7">
        <v>890</v>
      </c>
    </row>
    <row r="67" spans="1:4" x14ac:dyDescent="0.35">
      <c r="A67" s="25" t="s">
        <v>165</v>
      </c>
      <c r="B67" s="14" t="s">
        <v>166</v>
      </c>
      <c r="C67" s="14" t="s">
        <v>69</v>
      </c>
      <c r="D67" s="14">
        <v>878</v>
      </c>
    </row>
    <row r="68" spans="1:4" x14ac:dyDescent="0.35">
      <c r="A68" s="25" t="s">
        <v>490</v>
      </c>
      <c r="B68" s="14" t="s">
        <v>491</v>
      </c>
      <c r="C68" s="14" t="s">
        <v>238</v>
      </c>
      <c r="D68" s="14">
        <v>871</v>
      </c>
    </row>
    <row r="69" spans="1:4" x14ac:dyDescent="0.35">
      <c r="A69" s="26">
        <v>4273</v>
      </c>
      <c r="B69" s="8" t="s">
        <v>557</v>
      </c>
      <c r="C69" s="9" t="s">
        <v>8</v>
      </c>
      <c r="D69" s="9">
        <v>855</v>
      </c>
    </row>
    <row r="70" spans="1:4" x14ac:dyDescent="0.35">
      <c r="A70" s="25" t="s">
        <v>499</v>
      </c>
      <c r="B70" s="14" t="s">
        <v>500</v>
      </c>
      <c r="C70" s="14" t="s">
        <v>238</v>
      </c>
      <c r="D70" s="14">
        <v>813</v>
      </c>
    </row>
    <row r="71" spans="1:4" x14ac:dyDescent="0.35">
      <c r="A71" s="24">
        <v>254</v>
      </c>
      <c r="B71" s="7" t="s">
        <v>600</v>
      </c>
      <c r="C71" s="7" t="s">
        <v>49</v>
      </c>
      <c r="D71" s="7">
        <v>796</v>
      </c>
    </row>
    <row r="72" spans="1:4" x14ac:dyDescent="0.35">
      <c r="A72" s="25" t="s">
        <v>480</v>
      </c>
      <c r="B72" s="14" t="s">
        <v>481</v>
      </c>
      <c r="C72" s="14" t="s">
        <v>107</v>
      </c>
      <c r="D72" s="14">
        <v>781</v>
      </c>
    </row>
    <row r="73" spans="1:4" x14ac:dyDescent="0.35">
      <c r="A73" s="25" t="s">
        <v>476</v>
      </c>
      <c r="B73" s="14" t="s">
        <v>477</v>
      </c>
      <c r="C73" s="14" t="s">
        <v>115</v>
      </c>
      <c r="D73" s="14">
        <v>759</v>
      </c>
    </row>
    <row r="74" spans="1:4" x14ac:dyDescent="0.35">
      <c r="A74" s="26">
        <v>4248</v>
      </c>
      <c r="B74" s="8" t="s">
        <v>558</v>
      </c>
      <c r="C74" s="9" t="s">
        <v>8</v>
      </c>
      <c r="D74" s="9">
        <v>752</v>
      </c>
    </row>
    <row r="75" spans="1:4" x14ac:dyDescent="0.35">
      <c r="A75" s="25" t="s">
        <v>204</v>
      </c>
      <c r="B75" s="14" t="s">
        <v>205</v>
      </c>
      <c r="C75" s="14" t="s">
        <v>196</v>
      </c>
      <c r="D75" s="14">
        <v>746</v>
      </c>
    </row>
    <row r="76" spans="1:4" x14ac:dyDescent="0.35">
      <c r="A76" s="25" t="s">
        <v>426</v>
      </c>
      <c r="B76" s="14" t="s">
        <v>427</v>
      </c>
      <c r="C76" s="14" t="s">
        <v>428</v>
      </c>
      <c r="D76" s="14">
        <v>739</v>
      </c>
    </row>
    <row r="77" spans="1:4" x14ac:dyDescent="0.35">
      <c r="A77" s="26">
        <v>4244</v>
      </c>
      <c r="B77" s="8" t="s">
        <v>559</v>
      </c>
      <c r="C77" s="9" t="s">
        <v>8</v>
      </c>
      <c r="D77" s="9">
        <v>734</v>
      </c>
    </row>
    <row r="78" spans="1:4" x14ac:dyDescent="0.35">
      <c r="A78" s="16" t="s">
        <v>1214</v>
      </c>
      <c r="B78" s="16" t="s">
        <v>1215</v>
      </c>
      <c r="C78" s="16" t="s">
        <v>6</v>
      </c>
      <c r="D78" s="16">
        <v>732</v>
      </c>
    </row>
    <row r="79" spans="1:4" x14ac:dyDescent="0.35">
      <c r="A79" s="25" t="s">
        <v>186</v>
      </c>
      <c r="B79" s="14" t="s">
        <v>187</v>
      </c>
      <c r="C79" s="14" t="s">
        <v>188</v>
      </c>
      <c r="D79" s="14">
        <v>730</v>
      </c>
    </row>
    <row r="80" spans="1:4" x14ac:dyDescent="0.35">
      <c r="A80" s="25" t="s">
        <v>241</v>
      </c>
      <c r="B80" s="14" t="s">
        <v>242</v>
      </c>
      <c r="C80" s="14" t="s">
        <v>8</v>
      </c>
      <c r="D80" s="14">
        <v>718</v>
      </c>
    </row>
    <row r="81" spans="1:4" x14ac:dyDescent="0.35">
      <c r="A81" s="26">
        <v>4245</v>
      </c>
      <c r="B81" s="8" t="s">
        <v>560</v>
      </c>
      <c r="C81" s="9" t="s">
        <v>8</v>
      </c>
      <c r="D81" s="9">
        <v>703</v>
      </c>
    </row>
    <row r="82" spans="1:4" x14ac:dyDescent="0.35">
      <c r="A82" s="25" t="s">
        <v>331</v>
      </c>
      <c r="B82" s="14" t="s">
        <v>332</v>
      </c>
      <c r="C82" s="14" t="s">
        <v>333</v>
      </c>
      <c r="D82" s="14">
        <v>687</v>
      </c>
    </row>
    <row r="83" spans="1:4" x14ac:dyDescent="0.35">
      <c r="A83" s="25" t="s">
        <v>529</v>
      </c>
      <c r="B83" s="14" t="s">
        <v>530</v>
      </c>
      <c r="C83" s="14" t="s">
        <v>425</v>
      </c>
      <c r="D83" s="14">
        <v>674</v>
      </c>
    </row>
    <row r="84" spans="1:4" x14ac:dyDescent="0.35">
      <c r="A84" s="24">
        <v>220</v>
      </c>
      <c r="B84" s="7" t="s">
        <v>38</v>
      </c>
      <c r="C84" s="7" t="s">
        <v>39</v>
      </c>
      <c r="D84" s="7">
        <v>663</v>
      </c>
    </row>
    <row r="85" spans="1:4" x14ac:dyDescent="0.35">
      <c r="A85" s="24">
        <v>232</v>
      </c>
      <c r="B85" s="7" t="s">
        <v>57</v>
      </c>
      <c r="C85" s="7" t="s">
        <v>58</v>
      </c>
      <c r="D85" s="7">
        <v>661</v>
      </c>
    </row>
    <row r="86" spans="1:4" x14ac:dyDescent="0.35">
      <c r="A86" s="26">
        <v>4274</v>
      </c>
      <c r="B86" s="8" t="s">
        <v>561</v>
      </c>
      <c r="C86" s="9" t="s">
        <v>8</v>
      </c>
      <c r="D86" s="9">
        <v>653</v>
      </c>
    </row>
    <row r="87" spans="1:4" x14ac:dyDescent="0.35">
      <c r="A87" s="26">
        <v>4276</v>
      </c>
      <c r="B87" s="8" t="s">
        <v>562</v>
      </c>
      <c r="C87" s="9" t="s">
        <v>8</v>
      </c>
      <c r="D87" s="9">
        <v>652</v>
      </c>
    </row>
    <row r="88" spans="1:4" x14ac:dyDescent="0.35">
      <c r="A88" s="25" t="s">
        <v>434</v>
      </c>
      <c r="B88" s="14" t="s">
        <v>435</v>
      </c>
      <c r="C88" s="14" t="s">
        <v>428</v>
      </c>
      <c r="D88" s="14">
        <v>648</v>
      </c>
    </row>
    <row r="89" spans="1:4" x14ac:dyDescent="0.35">
      <c r="A89" s="25" t="s">
        <v>180</v>
      </c>
      <c r="B89" s="14" t="s">
        <v>181</v>
      </c>
      <c r="C89" s="14" t="s">
        <v>177</v>
      </c>
      <c r="D89" s="14">
        <v>644</v>
      </c>
    </row>
    <row r="90" spans="1:4" x14ac:dyDescent="0.35">
      <c r="A90" s="25" t="s">
        <v>470</v>
      </c>
      <c r="B90" s="14" t="s">
        <v>471</v>
      </c>
      <c r="C90" s="14" t="s">
        <v>456</v>
      </c>
      <c r="D90" s="14">
        <v>640</v>
      </c>
    </row>
    <row r="91" spans="1:4" x14ac:dyDescent="0.35">
      <c r="A91" s="25" t="s">
        <v>511</v>
      </c>
      <c r="B91" s="14" t="s">
        <v>512</v>
      </c>
      <c r="C91" s="14" t="s">
        <v>147</v>
      </c>
      <c r="D91" s="14">
        <v>633</v>
      </c>
    </row>
    <row r="92" spans="1:4" x14ac:dyDescent="0.35">
      <c r="A92" s="26">
        <v>4246</v>
      </c>
      <c r="B92" s="8" t="s">
        <v>563</v>
      </c>
      <c r="C92" s="9" t="s">
        <v>8</v>
      </c>
      <c r="D92" s="9">
        <v>630</v>
      </c>
    </row>
    <row r="93" spans="1:4" x14ac:dyDescent="0.35">
      <c r="A93" s="16" t="s">
        <v>1216</v>
      </c>
      <c r="B93" s="16" t="s">
        <v>1036</v>
      </c>
      <c r="C93" s="16" t="s">
        <v>1071</v>
      </c>
      <c r="D93" s="16">
        <v>621</v>
      </c>
    </row>
    <row r="94" spans="1:4" x14ac:dyDescent="0.35">
      <c r="A94" s="46">
        <v>261</v>
      </c>
      <c r="B94" s="7" t="s">
        <v>610</v>
      </c>
      <c r="C94" s="7" t="s">
        <v>37</v>
      </c>
      <c r="D94" s="21">
        <v>613</v>
      </c>
    </row>
    <row r="95" spans="1:4" x14ac:dyDescent="0.35">
      <c r="A95" s="25" t="s">
        <v>501</v>
      </c>
      <c r="B95" s="14" t="s">
        <v>502</v>
      </c>
      <c r="C95" s="14" t="s">
        <v>238</v>
      </c>
      <c r="D95" s="14">
        <v>609</v>
      </c>
    </row>
    <row r="96" spans="1:4" x14ac:dyDescent="0.35">
      <c r="A96" s="26">
        <v>4252</v>
      </c>
      <c r="B96" s="8" t="s">
        <v>564</v>
      </c>
      <c r="C96" s="9" t="s">
        <v>8</v>
      </c>
      <c r="D96" s="9">
        <v>607</v>
      </c>
    </row>
    <row r="97" spans="1:4" x14ac:dyDescent="0.35">
      <c r="A97" s="16" t="s">
        <v>1217</v>
      </c>
      <c r="B97" s="16" t="s">
        <v>1092</v>
      </c>
      <c r="C97" s="16" t="s">
        <v>1083</v>
      </c>
      <c r="D97" s="16">
        <v>604</v>
      </c>
    </row>
    <row r="98" spans="1:4" x14ac:dyDescent="0.35">
      <c r="A98" s="26">
        <v>4256</v>
      </c>
      <c r="B98" s="8" t="s">
        <v>565</v>
      </c>
      <c r="C98" s="9" t="s">
        <v>8</v>
      </c>
      <c r="D98" s="9">
        <v>599</v>
      </c>
    </row>
    <row r="99" spans="1:4" x14ac:dyDescent="0.35">
      <c r="A99" s="5">
        <v>4195</v>
      </c>
      <c r="B99" s="8" t="s">
        <v>85</v>
      </c>
      <c r="C99" s="9" t="s">
        <v>575</v>
      </c>
      <c r="D99" s="9">
        <v>598</v>
      </c>
    </row>
    <row r="100" spans="1:4" x14ac:dyDescent="0.35">
      <c r="A100" s="25" t="s">
        <v>111</v>
      </c>
      <c r="B100" s="14" t="s">
        <v>112</v>
      </c>
      <c r="C100" s="14" t="s">
        <v>107</v>
      </c>
      <c r="D100" s="14">
        <v>590</v>
      </c>
    </row>
    <row r="101" spans="1:4" x14ac:dyDescent="0.35">
      <c r="A101" s="26">
        <v>4250</v>
      </c>
      <c r="B101" s="8" t="s">
        <v>566</v>
      </c>
      <c r="C101" s="9" t="s">
        <v>8</v>
      </c>
      <c r="D101" s="9">
        <v>579</v>
      </c>
    </row>
    <row r="102" spans="1:4" x14ac:dyDescent="0.35">
      <c r="A102" s="25" t="s">
        <v>472</v>
      </c>
      <c r="B102" s="14" t="s">
        <v>473</v>
      </c>
      <c r="C102" s="14" t="s">
        <v>69</v>
      </c>
      <c r="D102" s="14">
        <v>575</v>
      </c>
    </row>
    <row r="103" spans="1:4" x14ac:dyDescent="0.35">
      <c r="A103" s="25" t="s">
        <v>291</v>
      </c>
      <c r="B103" s="14" t="s">
        <v>292</v>
      </c>
      <c r="C103" s="14" t="s">
        <v>8</v>
      </c>
      <c r="D103" s="14">
        <v>555</v>
      </c>
    </row>
    <row r="104" spans="1:4" x14ac:dyDescent="0.35">
      <c r="A104" s="25" t="s">
        <v>239</v>
      </c>
      <c r="B104" s="14" t="s">
        <v>240</v>
      </c>
      <c r="C104" s="14" t="s">
        <v>147</v>
      </c>
      <c r="D104" s="14">
        <v>547</v>
      </c>
    </row>
    <row r="105" spans="1:4" x14ac:dyDescent="0.35">
      <c r="A105" s="25" t="s">
        <v>486</v>
      </c>
      <c r="B105" s="14" t="s">
        <v>487</v>
      </c>
      <c r="C105" s="14" t="s">
        <v>238</v>
      </c>
      <c r="D105" s="14">
        <v>547</v>
      </c>
    </row>
    <row r="106" spans="1:4" x14ac:dyDescent="0.35">
      <c r="A106" s="25" t="s">
        <v>525</v>
      </c>
      <c r="B106" s="14" t="s">
        <v>526</v>
      </c>
      <c r="C106" s="14" t="s">
        <v>125</v>
      </c>
      <c r="D106" s="14">
        <v>526</v>
      </c>
    </row>
    <row r="107" spans="1:4" x14ac:dyDescent="0.35">
      <c r="A107" s="25" t="s">
        <v>397</v>
      </c>
      <c r="B107" s="14" t="s">
        <v>398</v>
      </c>
      <c r="C107" s="14" t="s">
        <v>238</v>
      </c>
      <c r="D107" s="14">
        <v>526</v>
      </c>
    </row>
    <row r="108" spans="1:4" x14ac:dyDescent="0.35">
      <c r="A108" s="16" t="s">
        <v>1218</v>
      </c>
      <c r="B108" s="16" t="s">
        <v>1219</v>
      </c>
      <c r="C108" s="16" t="s">
        <v>1076</v>
      </c>
      <c r="D108" s="16">
        <v>524</v>
      </c>
    </row>
    <row r="109" spans="1:4" x14ac:dyDescent="0.35">
      <c r="A109" s="16" t="s">
        <v>1220</v>
      </c>
      <c r="B109" s="16" t="s">
        <v>1119</v>
      </c>
      <c r="C109" s="16" t="s">
        <v>1118</v>
      </c>
      <c r="D109" s="16">
        <v>514</v>
      </c>
    </row>
    <row r="110" spans="1:4" x14ac:dyDescent="0.35">
      <c r="A110" s="16" t="s">
        <v>1221</v>
      </c>
      <c r="B110" s="16" t="s">
        <v>1222</v>
      </c>
      <c r="C110" s="16" t="s">
        <v>6</v>
      </c>
      <c r="D110" s="16">
        <v>512</v>
      </c>
    </row>
    <row r="111" spans="1:4" x14ac:dyDescent="0.35">
      <c r="A111" s="25" t="s">
        <v>447</v>
      </c>
      <c r="B111" s="14" t="s">
        <v>448</v>
      </c>
      <c r="C111" s="14" t="s">
        <v>238</v>
      </c>
      <c r="D111" s="14">
        <v>494</v>
      </c>
    </row>
    <row r="112" spans="1:4" x14ac:dyDescent="0.35">
      <c r="A112" s="16" t="s">
        <v>1223</v>
      </c>
      <c r="B112" s="16" t="s">
        <v>1032</v>
      </c>
      <c r="C112" s="16" t="s">
        <v>115</v>
      </c>
      <c r="D112" s="16">
        <v>489</v>
      </c>
    </row>
    <row r="113" spans="1:4" x14ac:dyDescent="0.35">
      <c r="A113" s="25" t="s">
        <v>451</v>
      </c>
      <c r="B113" s="14" t="s">
        <v>452</v>
      </c>
      <c r="C113" s="14" t="s">
        <v>453</v>
      </c>
      <c r="D113" s="14">
        <v>486</v>
      </c>
    </row>
    <row r="114" spans="1:4" x14ac:dyDescent="0.35">
      <c r="A114" s="46">
        <v>219</v>
      </c>
      <c r="B114" s="21" t="s">
        <v>36</v>
      </c>
      <c r="C114" s="21" t="s">
        <v>37</v>
      </c>
      <c r="D114" s="21">
        <f>1234-752</f>
        <v>482</v>
      </c>
    </row>
    <row r="115" spans="1:4" x14ac:dyDescent="0.35">
      <c r="A115" s="47" t="s">
        <v>1386</v>
      </c>
      <c r="B115" s="44" t="s">
        <v>1176</v>
      </c>
      <c r="C115" s="44" t="s">
        <v>8</v>
      </c>
      <c r="D115" s="44">
        <v>481</v>
      </c>
    </row>
    <row r="116" spans="1:4" x14ac:dyDescent="0.35">
      <c r="A116" s="16" t="s">
        <v>1224</v>
      </c>
      <c r="B116" s="16" t="s">
        <v>1030</v>
      </c>
      <c r="C116" s="16" t="s">
        <v>1066</v>
      </c>
      <c r="D116" s="16">
        <v>472</v>
      </c>
    </row>
    <row r="117" spans="1:4" x14ac:dyDescent="0.35">
      <c r="A117" s="16" t="s">
        <v>1225</v>
      </c>
      <c r="B117" s="16" t="s">
        <v>1089</v>
      </c>
      <c r="C117" s="16" t="s">
        <v>1081</v>
      </c>
      <c r="D117" s="16">
        <v>455</v>
      </c>
    </row>
    <row r="118" spans="1:4" x14ac:dyDescent="0.35">
      <c r="A118" s="24">
        <v>251</v>
      </c>
      <c r="B118" s="7" t="s">
        <v>596</v>
      </c>
      <c r="C118" s="7" t="s">
        <v>597</v>
      </c>
      <c r="D118" s="7">
        <v>449</v>
      </c>
    </row>
    <row r="119" spans="1:4" x14ac:dyDescent="0.35">
      <c r="A119" s="25" t="s">
        <v>518</v>
      </c>
      <c r="B119" s="14" t="s">
        <v>519</v>
      </c>
      <c r="C119" s="14" t="s">
        <v>147</v>
      </c>
      <c r="D119" s="14">
        <v>441</v>
      </c>
    </row>
    <row r="120" spans="1:4" x14ac:dyDescent="0.35">
      <c r="A120" s="5">
        <v>4191</v>
      </c>
      <c r="B120" s="8" t="s">
        <v>576</v>
      </c>
      <c r="C120" s="9" t="s">
        <v>577</v>
      </c>
      <c r="D120" s="9">
        <v>430</v>
      </c>
    </row>
    <row r="121" spans="1:4" x14ac:dyDescent="0.35">
      <c r="A121" s="26">
        <v>4237</v>
      </c>
      <c r="B121" s="8" t="s">
        <v>567</v>
      </c>
      <c r="C121" s="9" t="s">
        <v>8</v>
      </c>
      <c r="D121" s="9">
        <v>426</v>
      </c>
    </row>
    <row r="122" spans="1:4" x14ac:dyDescent="0.35">
      <c r="A122" s="25" t="s">
        <v>409</v>
      </c>
      <c r="B122" s="14" t="s">
        <v>410</v>
      </c>
      <c r="C122" s="14" t="s">
        <v>411</v>
      </c>
      <c r="D122" s="14">
        <v>423</v>
      </c>
    </row>
    <row r="123" spans="1:4" x14ac:dyDescent="0.35">
      <c r="A123" s="24">
        <v>225</v>
      </c>
      <c r="B123" s="7" t="s">
        <v>47</v>
      </c>
      <c r="C123" s="7" t="s">
        <v>8</v>
      </c>
      <c r="D123" s="7">
        <v>421</v>
      </c>
    </row>
    <row r="124" spans="1:4" x14ac:dyDescent="0.35">
      <c r="A124" s="25" t="s">
        <v>116</v>
      </c>
      <c r="B124" s="14" t="s">
        <v>117</v>
      </c>
      <c r="C124" s="14" t="s">
        <v>107</v>
      </c>
      <c r="D124" s="14">
        <v>413</v>
      </c>
    </row>
    <row r="125" spans="1:4" x14ac:dyDescent="0.35">
      <c r="A125" s="16" t="s">
        <v>1226</v>
      </c>
      <c r="B125" s="16" t="s">
        <v>1227</v>
      </c>
      <c r="C125" s="16" t="s">
        <v>107</v>
      </c>
      <c r="D125" s="16">
        <v>410</v>
      </c>
    </row>
    <row r="126" spans="1:4" x14ac:dyDescent="0.35">
      <c r="A126" s="16" t="s">
        <v>1228</v>
      </c>
      <c r="B126" s="16" t="s">
        <v>1039</v>
      </c>
      <c r="C126" s="16" t="s">
        <v>801</v>
      </c>
      <c r="D126" s="16">
        <v>404</v>
      </c>
    </row>
    <row r="127" spans="1:4" x14ac:dyDescent="0.35">
      <c r="A127" s="25" t="s">
        <v>194</v>
      </c>
      <c r="B127" s="14" t="s">
        <v>195</v>
      </c>
      <c r="C127" s="14" t="s">
        <v>196</v>
      </c>
      <c r="D127" s="14">
        <v>402</v>
      </c>
    </row>
    <row r="128" spans="1:4" x14ac:dyDescent="0.35">
      <c r="A128" s="26">
        <v>4275</v>
      </c>
      <c r="B128" s="8" t="s">
        <v>568</v>
      </c>
      <c r="C128" s="9" t="s">
        <v>8</v>
      </c>
      <c r="D128" s="9">
        <v>401</v>
      </c>
    </row>
    <row r="129" spans="1:4" x14ac:dyDescent="0.35">
      <c r="A129" s="24">
        <v>241</v>
      </c>
      <c r="B129" s="7" t="s">
        <v>72</v>
      </c>
      <c r="C129" s="7" t="s">
        <v>58</v>
      </c>
      <c r="D129" s="7">
        <v>390</v>
      </c>
    </row>
    <row r="130" spans="1:4" x14ac:dyDescent="0.35">
      <c r="A130" s="25" t="s">
        <v>531</v>
      </c>
      <c r="B130" s="14" t="s">
        <v>532</v>
      </c>
      <c r="C130" s="14" t="s">
        <v>533</v>
      </c>
      <c r="D130" s="14">
        <v>388</v>
      </c>
    </row>
    <row r="131" spans="1:4" x14ac:dyDescent="0.35">
      <c r="A131" s="16" t="s">
        <v>1229</v>
      </c>
      <c r="B131" s="16" t="s">
        <v>1033</v>
      </c>
      <c r="C131" s="16" t="s">
        <v>1068</v>
      </c>
      <c r="D131" s="16">
        <v>386</v>
      </c>
    </row>
    <row r="132" spans="1:4" x14ac:dyDescent="0.35">
      <c r="A132" s="25" t="s">
        <v>215</v>
      </c>
      <c r="B132" s="14" t="s">
        <v>216</v>
      </c>
      <c r="C132" s="14" t="s">
        <v>155</v>
      </c>
      <c r="D132" s="14">
        <v>385</v>
      </c>
    </row>
    <row r="133" spans="1:4" x14ac:dyDescent="0.35">
      <c r="A133" s="25" t="s">
        <v>503</v>
      </c>
      <c r="B133" s="14" t="s">
        <v>504</v>
      </c>
      <c r="C133" s="14" t="s">
        <v>49</v>
      </c>
      <c r="D133" s="14">
        <v>384</v>
      </c>
    </row>
    <row r="134" spans="1:4" x14ac:dyDescent="0.35">
      <c r="A134" s="25" t="s">
        <v>315</v>
      </c>
      <c r="B134" s="14" t="s">
        <v>316</v>
      </c>
      <c r="C134" s="14" t="s">
        <v>177</v>
      </c>
      <c r="D134" s="14">
        <v>382</v>
      </c>
    </row>
    <row r="135" spans="1:4" x14ac:dyDescent="0.35">
      <c r="A135" s="25" t="s">
        <v>507</v>
      </c>
      <c r="B135" s="14" t="s">
        <v>508</v>
      </c>
      <c r="C135" s="14" t="s">
        <v>69</v>
      </c>
      <c r="D135" s="14">
        <v>363</v>
      </c>
    </row>
    <row r="136" spans="1:4" x14ac:dyDescent="0.35">
      <c r="A136" s="25" t="s">
        <v>534</v>
      </c>
      <c r="B136" s="14" t="s">
        <v>535</v>
      </c>
      <c r="C136" s="14" t="s">
        <v>536</v>
      </c>
      <c r="D136" s="14">
        <v>362</v>
      </c>
    </row>
    <row r="137" spans="1:4" x14ac:dyDescent="0.35">
      <c r="A137" s="16" t="s">
        <v>1230</v>
      </c>
      <c r="B137" s="16" t="s">
        <v>1231</v>
      </c>
      <c r="C137" s="16" t="s">
        <v>1110</v>
      </c>
      <c r="D137" s="16">
        <v>359</v>
      </c>
    </row>
    <row r="138" spans="1:4" x14ac:dyDescent="0.35">
      <c r="A138" s="25" t="s">
        <v>488</v>
      </c>
      <c r="B138" s="14" t="s">
        <v>489</v>
      </c>
      <c r="C138" s="14" t="s">
        <v>107</v>
      </c>
      <c r="D138" s="14">
        <v>358</v>
      </c>
    </row>
    <row r="139" spans="1:4" x14ac:dyDescent="0.35">
      <c r="A139" s="24">
        <v>260</v>
      </c>
      <c r="B139" s="7" t="s">
        <v>609</v>
      </c>
      <c r="C139" s="7" t="s">
        <v>37</v>
      </c>
      <c r="D139" s="7">
        <v>350</v>
      </c>
    </row>
    <row r="140" spans="1:4" x14ac:dyDescent="0.35">
      <c r="A140" s="16" t="s">
        <v>1233</v>
      </c>
      <c r="B140" s="16" t="s">
        <v>1234</v>
      </c>
      <c r="C140" s="16" t="s">
        <v>353</v>
      </c>
      <c r="D140" s="16">
        <v>350</v>
      </c>
    </row>
    <row r="141" spans="1:4" x14ac:dyDescent="0.35">
      <c r="A141" s="16" t="s">
        <v>1232</v>
      </c>
      <c r="B141" s="16" t="s">
        <v>1106</v>
      </c>
      <c r="C141" s="16" t="s">
        <v>1105</v>
      </c>
      <c r="D141" s="16">
        <v>350</v>
      </c>
    </row>
    <row r="142" spans="1:4" x14ac:dyDescent="0.35">
      <c r="A142" s="25" t="s">
        <v>513</v>
      </c>
      <c r="B142" s="14" t="s">
        <v>514</v>
      </c>
      <c r="C142" s="14" t="s">
        <v>238</v>
      </c>
      <c r="D142" s="14">
        <v>349</v>
      </c>
    </row>
    <row r="143" spans="1:4" x14ac:dyDescent="0.35">
      <c r="A143" s="16" t="s">
        <v>1235</v>
      </c>
      <c r="B143" s="16" t="s">
        <v>1086</v>
      </c>
      <c r="C143" s="16" t="s">
        <v>1080</v>
      </c>
      <c r="D143" s="16">
        <v>348</v>
      </c>
    </row>
    <row r="144" spans="1:4" x14ac:dyDescent="0.35">
      <c r="A144" s="16" t="s">
        <v>1236</v>
      </c>
      <c r="B144" s="16" t="s">
        <v>1038</v>
      </c>
      <c r="C144" s="16" t="s">
        <v>801</v>
      </c>
      <c r="D144" s="16">
        <v>345</v>
      </c>
    </row>
    <row r="145" spans="1:4" x14ac:dyDescent="0.35">
      <c r="A145" s="16" t="s">
        <v>1237</v>
      </c>
      <c r="B145" s="16" t="s">
        <v>1028</v>
      </c>
      <c r="C145" s="16" t="s">
        <v>1065</v>
      </c>
      <c r="D145" s="16">
        <v>344</v>
      </c>
    </row>
    <row r="146" spans="1:4" x14ac:dyDescent="0.35">
      <c r="A146" s="25" t="s">
        <v>505</v>
      </c>
      <c r="B146" s="14" t="s">
        <v>506</v>
      </c>
      <c r="C146" s="14" t="s">
        <v>177</v>
      </c>
      <c r="D146" s="14">
        <v>342</v>
      </c>
    </row>
    <row r="147" spans="1:4" x14ac:dyDescent="0.35">
      <c r="A147" s="25" t="s">
        <v>145</v>
      </c>
      <c r="B147" s="14" t="s">
        <v>146</v>
      </c>
      <c r="C147" s="14" t="s">
        <v>147</v>
      </c>
      <c r="D147" s="14">
        <v>339</v>
      </c>
    </row>
    <row r="148" spans="1:4" x14ac:dyDescent="0.35">
      <c r="A148" s="25" t="s">
        <v>492</v>
      </c>
      <c r="B148" s="14" t="s">
        <v>493</v>
      </c>
      <c r="C148" s="14" t="s">
        <v>494</v>
      </c>
      <c r="D148" s="14">
        <v>336</v>
      </c>
    </row>
    <row r="149" spans="1:4" x14ac:dyDescent="0.35">
      <c r="A149" s="25" t="s">
        <v>432</v>
      </c>
      <c r="B149" s="14" t="s">
        <v>433</v>
      </c>
      <c r="C149" s="14" t="s">
        <v>196</v>
      </c>
      <c r="D149" s="14">
        <v>335</v>
      </c>
    </row>
    <row r="150" spans="1:4" x14ac:dyDescent="0.35">
      <c r="A150" s="16" t="s">
        <v>1238</v>
      </c>
      <c r="B150" s="16" t="s">
        <v>1239</v>
      </c>
      <c r="C150" s="16" t="s">
        <v>69</v>
      </c>
      <c r="D150" s="16">
        <v>334</v>
      </c>
    </row>
    <row r="151" spans="1:4" x14ac:dyDescent="0.35">
      <c r="A151" s="16" t="s">
        <v>1240</v>
      </c>
      <c r="B151" s="16" t="s">
        <v>1109</v>
      </c>
      <c r="C151" s="16" t="s">
        <v>1108</v>
      </c>
      <c r="D151" s="16">
        <v>332</v>
      </c>
    </row>
    <row r="152" spans="1:4" x14ac:dyDescent="0.35">
      <c r="A152" s="26">
        <v>4255</v>
      </c>
      <c r="B152" s="8" t="s">
        <v>574</v>
      </c>
      <c r="C152" s="9" t="s">
        <v>573</v>
      </c>
      <c r="D152" s="9">
        <v>329</v>
      </c>
    </row>
    <row r="153" spans="1:4" x14ac:dyDescent="0.35">
      <c r="A153" s="24">
        <v>237</v>
      </c>
      <c r="B153" s="7" t="s">
        <v>65</v>
      </c>
      <c r="C153" s="7" t="s">
        <v>66</v>
      </c>
      <c r="D153" s="7">
        <v>327</v>
      </c>
    </row>
    <row r="154" spans="1:4" x14ac:dyDescent="0.35">
      <c r="A154" s="16" t="s">
        <v>1241</v>
      </c>
      <c r="B154" s="16" t="s">
        <v>1242</v>
      </c>
      <c r="C154" s="16" t="s">
        <v>1243</v>
      </c>
      <c r="D154" s="16">
        <v>327</v>
      </c>
    </row>
    <row r="155" spans="1:4" x14ac:dyDescent="0.35">
      <c r="A155" s="25" t="s">
        <v>267</v>
      </c>
      <c r="B155" s="14" t="s">
        <v>268</v>
      </c>
      <c r="C155" s="14" t="s">
        <v>8</v>
      </c>
      <c r="D155" s="14">
        <v>325</v>
      </c>
    </row>
    <row r="156" spans="1:4" x14ac:dyDescent="0.35">
      <c r="A156" s="25" t="s">
        <v>509</v>
      </c>
      <c r="B156" s="14" t="s">
        <v>510</v>
      </c>
      <c r="C156" s="14" t="s">
        <v>353</v>
      </c>
      <c r="D156" s="14">
        <v>324</v>
      </c>
    </row>
    <row r="157" spans="1:4" x14ac:dyDescent="0.35">
      <c r="A157" s="16" t="s">
        <v>1244</v>
      </c>
      <c r="B157" s="16" t="s">
        <v>1245</v>
      </c>
      <c r="C157" s="16" t="s">
        <v>1105</v>
      </c>
      <c r="D157" s="16">
        <v>322</v>
      </c>
    </row>
    <row r="158" spans="1:4" x14ac:dyDescent="0.35">
      <c r="A158" s="25" t="s">
        <v>109</v>
      </c>
      <c r="B158" s="14" t="s">
        <v>110</v>
      </c>
      <c r="C158" s="14" t="s">
        <v>107</v>
      </c>
      <c r="D158" s="14">
        <v>320</v>
      </c>
    </row>
    <row r="159" spans="1:4" x14ac:dyDescent="0.35">
      <c r="A159" s="26">
        <v>4159</v>
      </c>
      <c r="B159" s="9" t="s">
        <v>81</v>
      </c>
      <c r="C159" s="9" t="s">
        <v>8</v>
      </c>
      <c r="D159" s="9">
        <v>320</v>
      </c>
    </row>
    <row r="160" spans="1:4" x14ac:dyDescent="0.35">
      <c r="A160" s="24">
        <v>259</v>
      </c>
      <c r="B160" s="7" t="s">
        <v>607</v>
      </c>
      <c r="C160" s="7" t="s">
        <v>608</v>
      </c>
      <c r="D160" s="7">
        <v>319</v>
      </c>
    </row>
    <row r="161" spans="1:4" x14ac:dyDescent="0.35">
      <c r="A161" s="25" t="s">
        <v>468</v>
      </c>
      <c r="B161" s="14" t="s">
        <v>469</v>
      </c>
      <c r="C161" s="14" t="s">
        <v>177</v>
      </c>
      <c r="D161" s="14">
        <v>315</v>
      </c>
    </row>
    <row r="162" spans="1:4" x14ac:dyDescent="0.35">
      <c r="A162" s="25" t="s">
        <v>200</v>
      </c>
      <c r="B162" s="14" t="s">
        <v>201</v>
      </c>
      <c r="C162" s="14" t="s">
        <v>177</v>
      </c>
      <c r="D162" s="14">
        <v>313</v>
      </c>
    </row>
    <row r="163" spans="1:4" x14ac:dyDescent="0.35">
      <c r="A163" s="25" t="s">
        <v>250</v>
      </c>
      <c r="B163" s="14" t="s">
        <v>251</v>
      </c>
      <c r="C163" s="14" t="s">
        <v>196</v>
      </c>
      <c r="D163" s="14">
        <v>308</v>
      </c>
    </row>
    <row r="164" spans="1:4" x14ac:dyDescent="0.35">
      <c r="A164" s="25" t="s">
        <v>497</v>
      </c>
      <c r="B164" s="14" t="s">
        <v>498</v>
      </c>
      <c r="C164" s="14" t="s">
        <v>444</v>
      </c>
      <c r="D164" s="14">
        <v>304</v>
      </c>
    </row>
    <row r="165" spans="1:4" x14ac:dyDescent="0.35">
      <c r="A165" s="16" t="s">
        <v>1246</v>
      </c>
      <c r="B165" s="16" t="s">
        <v>1107</v>
      </c>
      <c r="C165" s="16" t="s">
        <v>6</v>
      </c>
      <c r="D165" s="16">
        <v>304</v>
      </c>
    </row>
    <row r="166" spans="1:4" x14ac:dyDescent="0.35">
      <c r="A166" s="16" t="s">
        <v>1247</v>
      </c>
      <c r="B166" s="16" t="s">
        <v>1029</v>
      </c>
      <c r="C166" s="16" t="s">
        <v>211</v>
      </c>
      <c r="D166" s="16">
        <v>300</v>
      </c>
    </row>
    <row r="167" spans="1:4" x14ac:dyDescent="0.35">
      <c r="A167" s="16" t="s">
        <v>1248</v>
      </c>
      <c r="B167" s="113" t="s">
        <v>1044</v>
      </c>
      <c r="C167" s="113" t="s">
        <v>1064</v>
      </c>
      <c r="D167" s="113">
        <v>300</v>
      </c>
    </row>
    <row r="168" spans="1:4" x14ac:dyDescent="0.35">
      <c r="A168" s="16" t="s">
        <v>1251</v>
      </c>
      <c r="B168" s="16" t="s">
        <v>1252</v>
      </c>
      <c r="C168" s="16" t="s">
        <v>353</v>
      </c>
      <c r="D168" s="16">
        <v>299</v>
      </c>
    </row>
    <row r="169" spans="1:4" x14ac:dyDescent="0.35">
      <c r="A169" s="16" t="s">
        <v>1249</v>
      </c>
      <c r="B169" s="16" t="s">
        <v>1250</v>
      </c>
      <c r="C169" s="16" t="s">
        <v>177</v>
      </c>
      <c r="D169" s="16">
        <v>299</v>
      </c>
    </row>
    <row r="170" spans="1:4" x14ac:dyDescent="0.35">
      <c r="A170" s="24">
        <v>234</v>
      </c>
      <c r="B170" s="7" t="s">
        <v>61</v>
      </c>
      <c r="C170" s="7" t="s">
        <v>45</v>
      </c>
      <c r="D170" s="7">
        <v>298</v>
      </c>
    </row>
    <row r="171" spans="1:4" x14ac:dyDescent="0.35">
      <c r="A171" s="16" t="s">
        <v>1253</v>
      </c>
      <c r="B171" s="16" t="s">
        <v>1254</v>
      </c>
      <c r="C171" s="16" t="s">
        <v>1076</v>
      </c>
      <c r="D171" s="16">
        <v>295</v>
      </c>
    </row>
    <row r="172" spans="1:4" x14ac:dyDescent="0.35">
      <c r="A172" s="25" t="s">
        <v>156</v>
      </c>
      <c r="B172" s="14" t="s">
        <v>157</v>
      </c>
      <c r="C172" s="14" t="s">
        <v>147</v>
      </c>
      <c r="D172" s="14">
        <v>292</v>
      </c>
    </row>
    <row r="173" spans="1:4" x14ac:dyDescent="0.35">
      <c r="A173" s="25" t="s">
        <v>383</v>
      </c>
      <c r="B173" s="14" t="s">
        <v>384</v>
      </c>
      <c r="C173" s="14" t="s">
        <v>63</v>
      </c>
      <c r="D173" s="14">
        <v>289</v>
      </c>
    </row>
    <row r="174" spans="1:4" x14ac:dyDescent="0.35">
      <c r="A174" s="25" t="s">
        <v>466</v>
      </c>
      <c r="B174" s="14" t="s">
        <v>467</v>
      </c>
      <c r="C174" s="14" t="s">
        <v>147</v>
      </c>
      <c r="D174" s="14">
        <v>288</v>
      </c>
    </row>
    <row r="175" spans="1:4" x14ac:dyDescent="0.35">
      <c r="A175" s="16" t="s">
        <v>1255</v>
      </c>
      <c r="B175" s="16" t="s">
        <v>1256</v>
      </c>
      <c r="C175" s="16" t="s">
        <v>49</v>
      </c>
      <c r="D175" s="16">
        <v>284</v>
      </c>
    </row>
    <row r="176" spans="1:4" x14ac:dyDescent="0.35">
      <c r="A176" s="24">
        <v>239</v>
      </c>
      <c r="B176" s="7" t="s">
        <v>68</v>
      </c>
      <c r="C176" s="7" t="s">
        <v>69</v>
      </c>
      <c r="D176" s="7">
        <v>278</v>
      </c>
    </row>
    <row r="177" spans="1:4" x14ac:dyDescent="0.35">
      <c r="A177" s="25" t="s">
        <v>120</v>
      </c>
      <c r="B177" s="14" t="s">
        <v>121</v>
      </c>
      <c r="C177" s="14" t="s">
        <v>122</v>
      </c>
      <c r="D177" s="14">
        <v>273</v>
      </c>
    </row>
    <row r="178" spans="1:4" x14ac:dyDescent="0.35">
      <c r="A178" s="25" t="s">
        <v>354</v>
      </c>
      <c r="B178" s="14" t="s">
        <v>355</v>
      </c>
      <c r="C178" s="14" t="s">
        <v>238</v>
      </c>
      <c r="D178" s="14">
        <v>273</v>
      </c>
    </row>
    <row r="179" spans="1:4" x14ac:dyDescent="0.35">
      <c r="A179" s="16" t="s">
        <v>1257</v>
      </c>
      <c r="B179" s="16" t="s">
        <v>1258</v>
      </c>
      <c r="C179" s="16" t="s">
        <v>1259</v>
      </c>
      <c r="D179" s="16">
        <v>270</v>
      </c>
    </row>
    <row r="180" spans="1:4" x14ac:dyDescent="0.35">
      <c r="A180" s="24">
        <v>212</v>
      </c>
      <c r="B180" s="7" t="s">
        <v>22</v>
      </c>
      <c r="C180" s="7" t="s">
        <v>23</v>
      </c>
      <c r="D180" s="7">
        <v>266</v>
      </c>
    </row>
    <row r="181" spans="1:4" x14ac:dyDescent="0.35">
      <c r="A181" s="24">
        <v>266</v>
      </c>
      <c r="B181" s="7" t="s">
        <v>616</v>
      </c>
      <c r="C181" s="7" t="s">
        <v>608</v>
      </c>
      <c r="D181" s="7">
        <v>265</v>
      </c>
    </row>
    <row r="182" spans="1:4" x14ac:dyDescent="0.35">
      <c r="A182" s="16" t="s">
        <v>1260</v>
      </c>
      <c r="B182" s="16" t="s">
        <v>1102</v>
      </c>
      <c r="C182" s="16" t="s">
        <v>1082</v>
      </c>
      <c r="D182" s="16">
        <v>265</v>
      </c>
    </row>
    <row r="183" spans="1:4" x14ac:dyDescent="0.35">
      <c r="A183" s="25" t="s">
        <v>522</v>
      </c>
      <c r="B183" s="14" t="s">
        <v>523</v>
      </c>
      <c r="C183" s="14" t="s">
        <v>524</v>
      </c>
      <c r="D183" s="14">
        <v>263</v>
      </c>
    </row>
    <row r="184" spans="1:4" x14ac:dyDescent="0.35">
      <c r="A184" s="47" t="s">
        <v>1382</v>
      </c>
      <c r="B184" s="75" t="s">
        <v>1175</v>
      </c>
      <c r="C184" s="44" t="s">
        <v>8</v>
      </c>
      <c r="D184" s="44">
        <v>260</v>
      </c>
    </row>
    <row r="185" spans="1:4" x14ac:dyDescent="0.35">
      <c r="A185" s="16" t="s">
        <v>1263</v>
      </c>
      <c r="B185" s="16" t="s">
        <v>1264</v>
      </c>
      <c r="C185" s="16" t="s">
        <v>137</v>
      </c>
      <c r="D185" s="16">
        <v>259</v>
      </c>
    </row>
    <row r="186" spans="1:4" x14ac:dyDescent="0.35">
      <c r="A186" s="16" t="s">
        <v>1261</v>
      </c>
      <c r="B186" s="16" t="s">
        <v>1262</v>
      </c>
      <c r="C186" s="16" t="s">
        <v>1120</v>
      </c>
      <c r="D186" s="16">
        <v>259</v>
      </c>
    </row>
    <row r="187" spans="1:4" x14ac:dyDescent="0.35">
      <c r="A187" s="26">
        <v>4212</v>
      </c>
      <c r="B187" s="8" t="s">
        <v>95</v>
      </c>
      <c r="C187" s="9" t="s">
        <v>8</v>
      </c>
      <c r="D187" s="9">
        <v>254</v>
      </c>
    </row>
    <row r="188" spans="1:4" x14ac:dyDescent="0.35">
      <c r="A188" s="25" t="s">
        <v>362</v>
      </c>
      <c r="B188" s="14" t="s">
        <v>363</v>
      </c>
      <c r="C188" s="14" t="s">
        <v>69</v>
      </c>
      <c r="D188" s="14">
        <v>253</v>
      </c>
    </row>
    <row r="189" spans="1:4" x14ac:dyDescent="0.35">
      <c r="A189" s="25" t="s">
        <v>178</v>
      </c>
      <c r="B189" s="14" t="s">
        <v>179</v>
      </c>
      <c r="C189" s="14" t="s">
        <v>177</v>
      </c>
      <c r="D189" s="14">
        <v>253</v>
      </c>
    </row>
    <row r="190" spans="1:4" x14ac:dyDescent="0.35">
      <c r="A190" s="25" t="s">
        <v>212</v>
      </c>
      <c r="B190" s="14" t="s">
        <v>213</v>
      </c>
      <c r="C190" s="14" t="s">
        <v>214</v>
      </c>
      <c r="D190" s="14">
        <v>249</v>
      </c>
    </row>
    <row r="191" spans="1:4" x14ac:dyDescent="0.35">
      <c r="A191" s="16" t="s">
        <v>1265</v>
      </c>
      <c r="B191" s="16" t="s">
        <v>1057</v>
      </c>
      <c r="C191" s="16" t="s">
        <v>1076</v>
      </c>
      <c r="D191" s="16">
        <v>249</v>
      </c>
    </row>
    <row r="192" spans="1:4" x14ac:dyDescent="0.35">
      <c r="A192" s="26">
        <v>40063</v>
      </c>
      <c r="B192" s="9" t="s">
        <v>578</v>
      </c>
      <c r="C192" s="9" t="s">
        <v>579</v>
      </c>
      <c r="D192" s="9">
        <v>246</v>
      </c>
    </row>
    <row r="193" spans="1:4" x14ac:dyDescent="0.35">
      <c r="A193" s="25" t="s">
        <v>232</v>
      </c>
      <c r="B193" s="14" t="s">
        <v>233</v>
      </c>
      <c r="C193" s="14" t="s">
        <v>8</v>
      </c>
      <c r="D193" s="14">
        <v>245</v>
      </c>
    </row>
    <row r="194" spans="1:4" x14ac:dyDescent="0.35">
      <c r="A194" s="16" t="s">
        <v>1266</v>
      </c>
      <c r="B194" s="16" t="s">
        <v>1267</v>
      </c>
      <c r="C194" s="16" t="s">
        <v>1268</v>
      </c>
      <c r="D194" s="16">
        <v>241</v>
      </c>
    </row>
    <row r="195" spans="1:4" x14ac:dyDescent="0.35">
      <c r="A195" s="25" t="s">
        <v>149</v>
      </c>
      <c r="B195" s="14" t="s">
        <v>150</v>
      </c>
      <c r="C195" s="14" t="s">
        <v>137</v>
      </c>
      <c r="D195" s="14">
        <v>239</v>
      </c>
    </row>
    <row r="196" spans="1:4" x14ac:dyDescent="0.35">
      <c r="A196" s="24">
        <v>267</v>
      </c>
      <c r="B196" s="7" t="s">
        <v>617</v>
      </c>
      <c r="C196" s="7" t="s">
        <v>618</v>
      </c>
      <c r="D196" s="7">
        <v>233</v>
      </c>
    </row>
    <row r="197" spans="1:4" x14ac:dyDescent="0.35">
      <c r="A197" s="16" t="s">
        <v>1269</v>
      </c>
      <c r="B197" s="16" t="s">
        <v>1270</v>
      </c>
      <c r="C197" s="16" t="s">
        <v>107</v>
      </c>
      <c r="D197" s="16">
        <v>232</v>
      </c>
    </row>
    <row r="198" spans="1:4" x14ac:dyDescent="0.35">
      <c r="A198" s="25" t="s">
        <v>520</v>
      </c>
      <c r="B198" s="14" t="s">
        <v>521</v>
      </c>
      <c r="C198" s="14" t="s">
        <v>147</v>
      </c>
      <c r="D198" s="14">
        <v>229</v>
      </c>
    </row>
    <row r="199" spans="1:4" x14ac:dyDescent="0.35">
      <c r="A199" s="5">
        <v>4193</v>
      </c>
      <c r="B199" s="8" t="s">
        <v>88</v>
      </c>
      <c r="C199" s="9" t="s">
        <v>8</v>
      </c>
      <c r="D199" s="9">
        <v>229</v>
      </c>
    </row>
    <row r="200" spans="1:4" x14ac:dyDescent="0.35">
      <c r="A200" s="25" t="s">
        <v>319</v>
      </c>
      <c r="B200" s="14" t="s">
        <v>320</v>
      </c>
      <c r="C200" s="14" t="s">
        <v>199</v>
      </c>
      <c r="D200" s="14">
        <v>226</v>
      </c>
    </row>
    <row r="201" spans="1:4" x14ac:dyDescent="0.35">
      <c r="A201" s="25" t="s">
        <v>143</v>
      </c>
      <c r="B201" s="14" t="s">
        <v>144</v>
      </c>
      <c r="C201" s="14" t="s">
        <v>69</v>
      </c>
      <c r="D201" s="14">
        <v>224</v>
      </c>
    </row>
    <row r="202" spans="1:4" x14ac:dyDescent="0.35">
      <c r="A202" s="16" t="s">
        <v>1271</v>
      </c>
      <c r="B202" s="16" t="s">
        <v>1049</v>
      </c>
      <c r="C202" s="16" t="s">
        <v>1076</v>
      </c>
      <c r="D202" s="16">
        <v>224</v>
      </c>
    </row>
    <row r="203" spans="1:4" x14ac:dyDescent="0.35">
      <c r="A203" s="24">
        <v>249</v>
      </c>
      <c r="B203" s="7" t="s">
        <v>594</v>
      </c>
      <c r="C203" s="7" t="s">
        <v>58</v>
      </c>
      <c r="D203" s="7">
        <v>223</v>
      </c>
    </row>
    <row r="204" spans="1:4" x14ac:dyDescent="0.35">
      <c r="A204" s="16" t="s">
        <v>1272</v>
      </c>
      <c r="B204" s="16" t="s">
        <v>1273</v>
      </c>
      <c r="C204" s="16" t="s">
        <v>69</v>
      </c>
      <c r="D204" s="16">
        <v>218</v>
      </c>
    </row>
    <row r="205" spans="1:4" x14ac:dyDescent="0.35">
      <c r="A205" s="25" t="s">
        <v>401</v>
      </c>
      <c r="B205" s="14" t="s">
        <v>402</v>
      </c>
      <c r="C205" s="14" t="s">
        <v>63</v>
      </c>
      <c r="D205" s="14">
        <v>217</v>
      </c>
    </row>
    <row r="206" spans="1:4" x14ac:dyDescent="0.35">
      <c r="A206" s="25" t="s">
        <v>175</v>
      </c>
      <c r="B206" s="14" t="s">
        <v>176</v>
      </c>
      <c r="C206" s="14" t="s">
        <v>177</v>
      </c>
      <c r="D206" s="14">
        <v>215</v>
      </c>
    </row>
    <row r="207" spans="1:4" x14ac:dyDescent="0.35">
      <c r="A207" s="25" t="s">
        <v>224</v>
      </c>
      <c r="B207" s="14" t="s">
        <v>225</v>
      </c>
      <c r="C207" s="14" t="s">
        <v>188</v>
      </c>
      <c r="D207" s="14">
        <v>214</v>
      </c>
    </row>
    <row r="208" spans="1:4" x14ac:dyDescent="0.35">
      <c r="A208" s="25" t="s">
        <v>131</v>
      </c>
      <c r="B208" s="14" t="s">
        <v>132</v>
      </c>
      <c r="C208" s="14" t="s">
        <v>107</v>
      </c>
      <c r="D208" s="14">
        <f>72+87+54</f>
        <v>213</v>
      </c>
    </row>
    <row r="209" spans="1:4" x14ac:dyDescent="0.35">
      <c r="A209" s="25" t="s">
        <v>459</v>
      </c>
      <c r="B209" s="14" t="s">
        <v>460</v>
      </c>
      <c r="C209" s="14" t="s">
        <v>428</v>
      </c>
      <c r="D209" s="14">
        <v>209</v>
      </c>
    </row>
    <row r="210" spans="1:4" x14ac:dyDescent="0.35">
      <c r="A210" s="16" t="s">
        <v>1274</v>
      </c>
      <c r="B210" s="16" t="s">
        <v>1037</v>
      </c>
      <c r="C210" s="16" t="s">
        <v>801</v>
      </c>
      <c r="D210" s="16">
        <v>208</v>
      </c>
    </row>
    <row r="211" spans="1:4" x14ac:dyDescent="0.35">
      <c r="A211" s="47" t="s">
        <v>1383</v>
      </c>
      <c r="B211" s="44" t="s">
        <v>81</v>
      </c>
      <c r="C211" s="44" t="s">
        <v>1384</v>
      </c>
      <c r="D211" s="44">
        <v>208</v>
      </c>
    </row>
    <row r="212" spans="1:4" x14ac:dyDescent="0.35">
      <c r="A212" s="25" t="s">
        <v>123</v>
      </c>
      <c r="B212" s="14" t="s">
        <v>124</v>
      </c>
      <c r="C212" s="14" t="s">
        <v>107</v>
      </c>
      <c r="D212" s="14">
        <v>206</v>
      </c>
    </row>
    <row r="213" spans="1:4" x14ac:dyDescent="0.35">
      <c r="A213" s="16" t="s">
        <v>1275</v>
      </c>
      <c r="B213" s="16" t="s">
        <v>1041</v>
      </c>
      <c r="C213" s="16" t="s">
        <v>1072</v>
      </c>
      <c r="D213" s="16">
        <v>204</v>
      </c>
    </row>
    <row r="214" spans="1:4" x14ac:dyDescent="0.35">
      <c r="A214" s="25" t="s">
        <v>133</v>
      </c>
      <c r="B214" s="14" t="s">
        <v>134</v>
      </c>
      <c r="C214" s="14" t="s">
        <v>107</v>
      </c>
      <c r="D214" s="14">
        <v>203</v>
      </c>
    </row>
    <row r="215" spans="1:4" x14ac:dyDescent="0.35">
      <c r="A215" s="25" t="s">
        <v>349</v>
      </c>
      <c r="B215" s="14" t="s">
        <v>350</v>
      </c>
      <c r="C215" s="14" t="s">
        <v>196</v>
      </c>
      <c r="D215" s="14">
        <v>201</v>
      </c>
    </row>
    <row r="216" spans="1:4" x14ac:dyDescent="0.35">
      <c r="A216" s="16" t="s">
        <v>1276</v>
      </c>
      <c r="B216" s="16" t="s">
        <v>1277</v>
      </c>
      <c r="C216" s="16" t="s">
        <v>147</v>
      </c>
      <c r="D216" s="16">
        <v>200</v>
      </c>
    </row>
    <row r="217" spans="1:4" x14ac:dyDescent="0.35">
      <c r="A217" s="16" t="s">
        <v>1278</v>
      </c>
      <c r="B217" s="16" t="s">
        <v>1279</v>
      </c>
      <c r="C217" s="16" t="s">
        <v>1110</v>
      </c>
      <c r="D217" s="16">
        <v>200</v>
      </c>
    </row>
    <row r="218" spans="1:4" x14ac:dyDescent="0.35">
      <c r="A218" s="26">
        <v>40069</v>
      </c>
      <c r="B218" s="9" t="s">
        <v>87</v>
      </c>
      <c r="C218" s="9" t="s">
        <v>8</v>
      </c>
      <c r="D218" s="9">
        <v>198</v>
      </c>
    </row>
    <row r="219" spans="1:4" x14ac:dyDescent="0.35">
      <c r="A219" s="5">
        <v>4174</v>
      </c>
      <c r="B219" s="9" t="s">
        <v>99</v>
      </c>
      <c r="C219" s="9" t="s">
        <v>8</v>
      </c>
      <c r="D219" s="9">
        <v>197</v>
      </c>
    </row>
    <row r="220" spans="1:4" x14ac:dyDescent="0.35">
      <c r="A220" s="5">
        <v>4204</v>
      </c>
      <c r="B220" s="8" t="s">
        <v>90</v>
      </c>
      <c r="C220" s="9" t="s">
        <v>8</v>
      </c>
      <c r="D220" s="9">
        <v>197</v>
      </c>
    </row>
    <row r="221" spans="1:4" x14ac:dyDescent="0.35">
      <c r="A221" s="46">
        <v>264</v>
      </c>
      <c r="B221" s="7" t="s">
        <v>614</v>
      </c>
      <c r="C221" s="7" t="s">
        <v>613</v>
      </c>
      <c r="D221" s="21">
        <v>196</v>
      </c>
    </row>
    <row r="222" spans="1:4" x14ac:dyDescent="0.35">
      <c r="A222" s="25" t="s">
        <v>257</v>
      </c>
      <c r="B222" s="14" t="s">
        <v>258</v>
      </c>
      <c r="C222" s="14" t="s">
        <v>188</v>
      </c>
      <c r="D222" s="14">
        <v>196</v>
      </c>
    </row>
    <row r="223" spans="1:4" x14ac:dyDescent="0.35">
      <c r="A223" s="25" t="s">
        <v>261</v>
      </c>
      <c r="B223" s="14" t="s">
        <v>262</v>
      </c>
      <c r="C223" s="14" t="s">
        <v>263</v>
      </c>
      <c r="D223" s="14">
        <v>195</v>
      </c>
    </row>
    <row r="224" spans="1:4" x14ac:dyDescent="0.35">
      <c r="A224" s="25" t="s">
        <v>129</v>
      </c>
      <c r="B224" s="14" t="s">
        <v>130</v>
      </c>
      <c r="C224" s="14" t="s">
        <v>126</v>
      </c>
      <c r="D224" s="14">
        <v>195</v>
      </c>
    </row>
    <row r="225" spans="1:4" x14ac:dyDescent="0.35">
      <c r="A225" s="25" t="s">
        <v>420</v>
      </c>
      <c r="B225" s="14" t="s">
        <v>421</v>
      </c>
      <c r="C225" s="14" t="s">
        <v>256</v>
      </c>
      <c r="D225" s="14">
        <v>190</v>
      </c>
    </row>
    <row r="226" spans="1:4" x14ac:dyDescent="0.35">
      <c r="A226" s="25" t="s">
        <v>399</v>
      </c>
      <c r="B226" s="14" t="s">
        <v>400</v>
      </c>
      <c r="C226" s="14" t="s">
        <v>238</v>
      </c>
      <c r="D226" s="14">
        <v>189</v>
      </c>
    </row>
    <row r="227" spans="1:4" x14ac:dyDescent="0.35">
      <c r="A227" s="24">
        <v>252</v>
      </c>
      <c r="B227" s="7" t="s">
        <v>598</v>
      </c>
      <c r="C227" s="7" t="s">
        <v>597</v>
      </c>
      <c r="D227" s="7">
        <v>187</v>
      </c>
    </row>
    <row r="228" spans="1:4" x14ac:dyDescent="0.35">
      <c r="A228" s="25" t="s">
        <v>454</v>
      </c>
      <c r="B228" s="14" t="s">
        <v>455</v>
      </c>
      <c r="C228" s="14" t="s">
        <v>456</v>
      </c>
      <c r="D228" s="14">
        <v>184</v>
      </c>
    </row>
    <row r="229" spans="1:4" x14ac:dyDescent="0.35">
      <c r="A229" s="5">
        <v>4186</v>
      </c>
      <c r="B229" s="8" t="s">
        <v>89</v>
      </c>
      <c r="C229" s="9" t="s">
        <v>8</v>
      </c>
      <c r="D229" s="9">
        <v>184</v>
      </c>
    </row>
    <row r="230" spans="1:4" x14ac:dyDescent="0.35">
      <c r="A230" s="16" t="s">
        <v>1280</v>
      </c>
      <c r="B230" s="16" t="s">
        <v>1117</v>
      </c>
      <c r="C230" s="16"/>
      <c r="D230" s="16">
        <v>184</v>
      </c>
    </row>
    <row r="231" spans="1:4" x14ac:dyDescent="0.35">
      <c r="A231" s="25" t="s">
        <v>407</v>
      </c>
      <c r="B231" s="14" t="s">
        <v>408</v>
      </c>
      <c r="C231" s="14" t="s">
        <v>8</v>
      </c>
      <c r="D231" s="14">
        <v>182</v>
      </c>
    </row>
    <row r="232" spans="1:4" x14ac:dyDescent="0.35">
      <c r="A232" s="25" t="s">
        <v>161</v>
      </c>
      <c r="B232" s="14" t="s">
        <v>162</v>
      </c>
      <c r="C232" s="14" t="s">
        <v>115</v>
      </c>
      <c r="D232" s="14">
        <v>180</v>
      </c>
    </row>
    <row r="233" spans="1:4" x14ac:dyDescent="0.35">
      <c r="A233" s="16" t="s">
        <v>1281</v>
      </c>
      <c r="B233" s="16" t="s">
        <v>1101</v>
      </c>
      <c r="C233" s="16" t="s">
        <v>107</v>
      </c>
      <c r="D233" s="16">
        <v>179</v>
      </c>
    </row>
    <row r="234" spans="1:4" x14ac:dyDescent="0.35">
      <c r="A234" s="25" t="s">
        <v>301</v>
      </c>
      <c r="B234" s="14" t="s">
        <v>302</v>
      </c>
      <c r="C234" s="14" t="s">
        <v>177</v>
      </c>
      <c r="D234" s="14">
        <v>178</v>
      </c>
    </row>
    <row r="235" spans="1:4" x14ac:dyDescent="0.35">
      <c r="A235" s="26">
        <v>40065</v>
      </c>
      <c r="B235" s="9" t="s">
        <v>98</v>
      </c>
      <c r="C235" s="9" t="s">
        <v>8</v>
      </c>
      <c r="D235" s="9">
        <v>178</v>
      </c>
    </row>
    <row r="236" spans="1:4" x14ac:dyDescent="0.35">
      <c r="A236" s="16" t="s">
        <v>1282</v>
      </c>
      <c r="B236" s="16" t="s">
        <v>1047</v>
      </c>
      <c r="C236" s="16" t="s">
        <v>1074</v>
      </c>
      <c r="D236" s="16">
        <v>178</v>
      </c>
    </row>
    <row r="237" spans="1:4" x14ac:dyDescent="0.35">
      <c r="A237" s="25" t="s">
        <v>414</v>
      </c>
      <c r="B237" s="14" t="s">
        <v>415</v>
      </c>
      <c r="C237" s="14" t="s">
        <v>177</v>
      </c>
      <c r="D237" s="14">
        <v>176</v>
      </c>
    </row>
    <row r="238" spans="1:4" x14ac:dyDescent="0.35">
      <c r="A238" s="16" t="s">
        <v>1283</v>
      </c>
      <c r="B238" s="16" t="s">
        <v>1284</v>
      </c>
      <c r="C238" s="16" t="s">
        <v>1110</v>
      </c>
      <c r="D238" s="16">
        <v>176</v>
      </c>
    </row>
    <row r="239" spans="1:4" x14ac:dyDescent="0.35">
      <c r="A239" s="16" t="s">
        <v>1285</v>
      </c>
      <c r="B239" s="16" t="s">
        <v>1040</v>
      </c>
      <c r="C239" s="16" t="s">
        <v>188</v>
      </c>
      <c r="D239" s="16">
        <v>175</v>
      </c>
    </row>
    <row r="240" spans="1:4" x14ac:dyDescent="0.35">
      <c r="A240" s="25" t="s">
        <v>248</v>
      </c>
      <c r="B240" s="14" t="s">
        <v>249</v>
      </c>
      <c r="C240" s="14" t="s">
        <v>238</v>
      </c>
      <c r="D240" s="14">
        <v>173</v>
      </c>
    </row>
    <row r="241" spans="1:4" x14ac:dyDescent="0.35">
      <c r="A241" s="25" t="s">
        <v>325</v>
      </c>
      <c r="B241" s="14" t="s">
        <v>326</v>
      </c>
      <c r="C241" s="14" t="s">
        <v>177</v>
      </c>
      <c r="D241" s="14">
        <v>172</v>
      </c>
    </row>
    <row r="242" spans="1:4" x14ac:dyDescent="0.35">
      <c r="A242" s="24">
        <v>214</v>
      </c>
      <c r="B242" s="7" t="s">
        <v>26</v>
      </c>
      <c r="C242" s="7" t="s">
        <v>27</v>
      </c>
      <c r="D242" s="7">
        <v>172</v>
      </c>
    </row>
    <row r="243" spans="1:4" x14ac:dyDescent="0.35">
      <c r="A243" s="16" t="s">
        <v>1286</v>
      </c>
      <c r="B243" s="16" t="s">
        <v>1104</v>
      </c>
      <c r="C243" s="16" t="s">
        <v>1103</v>
      </c>
      <c r="D243" s="16">
        <v>171</v>
      </c>
    </row>
    <row r="244" spans="1:4" x14ac:dyDescent="0.35">
      <c r="A244" s="25" t="s">
        <v>312</v>
      </c>
      <c r="B244" s="14" t="s">
        <v>313</v>
      </c>
      <c r="C244" s="14" t="s">
        <v>314</v>
      </c>
      <c r="D244" s="14">
        <v>164</v>
      </c>
    </row>
    <row r="245" spans="1:4" x14ac:dyDescent="0.35">
      <c r="A245" s="25" t="s">
        <v>346</v>
      </c>
      <c r="B245" s="14" t="s">
        <v>347</v>
      </c>
      <c r="C245" s="14" t="s">
        <v>348</v>
      </c>
      <c r="D245" s="14">
        <v>164</v>
      </c>
    </row>
    <row r="246" spans="1:4" x14ac:dyDescent="0.35">
      <c r="A246" s="25" t="s">
        <v>209</v>
      </c>
      <c r="B246" s="14" t="s">
        <v>210</v>
      </c>
      <c r="C246" s="14" t="s">
        <v>211</v>
      </c>
      <c r="D246" s="14">
        <v>160</v>
      </c>
    </row>
    <row r="247" spans="1:4" x14ac:dyDescent="0.35">
      <c r="A247" s="25" t="s">
        <v>305</v>
      </c>
      <c r="B247" s="14" t="s">
        <v>306</v>
      </c>
      <c r="C247" s="14" t="s">
        <v>8</v>
      </c>
      <c r="D247" s="14">
        <v>158</v>
      </c>
    </row>
    <row r="248" spans="1:4" x14ac:dyDescent="0.35">
      <c r="A248" s="25" t="s">
        <v>370</v>
      </c>
      <c r="B248" s="14" t="s">
        <v>371</v>
      </c>
      <c r="C248" s="14" t="s">
        <v>177</v>
      </c>
      <c r="D248" s="14">
        <v>157</v>
      </c>
    </row>
    <row r="249" spans="1:4" x14ac:dyDescent="0.35">
      <c r="A249" s="25" t="s">
        <v>118</v>
      </c>
      <c r="B249" s="14" t="s">
        <v>119</v>
      </c>
      <c r="C249" s="14" t="s">
        <v>107</v>
      </c>
      <c r="D249" s="14">
        <v>153</v>
      </c>
    </row>
    <row r="250" spans="1:4" x14ac:dyDescent="0.35">
      <c r="A250" s="24">
        <v>207</v>
      </c>
      <c r="B250" s="7" t="s">
        <v>13</v>
      </c>
      <c r="C250" s="7" t="s">
        <v>14</v>
      </c>
      <c r="D250" s="7">
        <v>150</v>
      </c>
    </row>
    <row r="251" spans="1:4" x14ac:dyDescent="0.35">
      <c r="A251" s="25" t="s">
        <v>158</v>
      </c>
      <c r="B251" s="14" t="s">
        <v>159</v>
      </c>
      <c r="C251" s="14" t="s">
        <v>160</v>
      </c>
      <c r="D251" s="14">
        <v>149</v>
      </c>
    </row>
    <row r="252" spans="1:4" x14ac:dyDescent="0.35">
      <c r="A252" s="25" t="s">
        <v>163</v>
      </c>
      <c r="B252" s="14" t="s">
        <v>164</v>
      </c>
      <c r="C252" s="14" t="s">
        <v>147</v>
      </c>
      <c r="D252" s="14">
        <v>145</v>
      </c>
    </row>
    <row r="253" spans="1:4" x14ac:dyDescent="0.35">
      <c r="A253" s="25" t="s">
        <v>243</v>
      </c>
      <c r="B253" s="14" t="s">
        <v>244</v>
      </c>
      <c r="C253" s="14" t="s">
        <v>177</v>
      </c>
      <c r="D253" s="14">
        <v>145</v>
      </c>
    </row>
    <row r="254" spans="1:4" x14ac:dyDescent="0.35">
      <c r="A254" s="25" t="s">
        <v>464</v>
      </c>
      <c r="B254" s="14" t="s">
        <v>465</v>
      </c>
      <c r="C254" s="14" t="s">
        <v>444</v>
      </c>
      <c r="D254" s="14">
        <v>143</v>
      </c>
    </row>
    <row r="255" spans="1:4" x14ac:dyDescent="0.35">
      <c r="A255" s="47" t="s">
        <v>1387</v>
      </c>
      <c r="B255" s="44" t="s">
        <v>1179</v>
      </c>
      <c r="C255" s="44" t="s">
        <v>8</v>
      </c>
      <c r="D255" s="44">
        <v>143</v>
      </c>
    </row>
    <row r="256" spans="1:4" x14ac:dyDescent="0.35">
      <c r="A256" s="16" t="s">
        <v>1287</v>
      </c>
      <c r="B256" s="16" t="s">
        <v>1288</v>
      </c>
      <c r="C256" s="16" t="s">
        <v>1289</v>
      </c>
      <c r="D256" s="16">
        <v>141</v>
      </c>
    </row>
    <row r="257" spans="1:4" x14ac:dyDescent="0.35">
      <c r="A257" s="5">
        <v>4192</v>
      </c>
      <c r="B257" s="8" t="s">
        <v>580</v>
      </c>
      <c r="C257" s="9" t="s">
        <v>572</v>
      </c>
      <c r="D257" s="9">
        <v>140</v>
      </c>
    </row>
    <row r="258" spans="1:4" x14ac:dyDescent="0.35">
      <c r="A258" s="25" t="s">
        <v>392</v>
      </c>
      <c r="B258" s="14" t="s">
        <v>393</v>
      </c>
      <c r="C258" s="14" t="s">
        <v>238</v>
      </c>
      <c r="D258" s="14">
        <v>139</v>
      </c>
    </row>
    <row r="259" spans="1:4" x14ac:dyDescent="0.35">
      <c r="A259" s="24">
        <v>227</v>
      </c>
      <c r="B259" s="7" t="s">
        <v>50</v>
      </c>
      <c r="C259" s="7" t="s">
        <v>6</v>
      </c>
      <c r="D259" s="7">
        <v>137</v>
      </c>
    </row>
    <row r="260" spans="1:4" x14ac:dyDescent="0.35">
      <c r="A260" s="16" t="s">
        <v>1290</v>
      </c>
      <c r="B260" s="16" t="s">
        <v>1291</v>
      </c>
      <c r="C260" s="16" t="s">
        <v>1071</v>
      </c>
      <c r="D260" s="16">
        <v>137</v>
      </c>
    </row>
    <row r="261" spans="1:4" x14ac:dyDescent="0.35">
      <c r="A261" s="16" t="s">
        <v>1292</v>
      </c>
      <c r="B261" s="16" t="s">
        <v>1116</v>
      </c>
      <c r="C261" s="16" t="s">
        <v>1115</v>
      </c>
      <c r="D261" s="16">
        <v>133</v>
      </c>
    </row>
    <row r="262" spans="1:4" x14ac:dyDescent="0.35">
      <c r="A262" s="25" t="s">
        <v>254</v>
      </c>
      <c r="B262" s="14" t="s">
        <v>255</v>
      </c>
      <c r="C262" s="14" t="s">
        <v>256</v>
      </c>
      <c r="D262" s="14">
        <v>132</v>
      </c>
    </row>
    <row r="263" spans="1:4" x14ac:dyDescent="0.35">
      <c r="A263" s="24">
        <v>240</v>
      </c>
      <c r="B263" s="7" t="s">
        <v>70</v>
      </c>
      <c r="C263" s="7" t="s">
        <v>71</v>
      </c>
      <c r="D263" s="7">
        <v>131</v>
      </c>
    </row>
    <row r="264" spans="1:4" x14ac:dyDescent="0.35">
      <c r="A264" s="16" t="s">
        <v>1266</v>
      </c>
      <c r="B264" s="16" t="s">
        <v>1293</v>
      </c>
      <c r="C264" s="16" t="s">
        <v>1294</v>
      </c>
      <c r="D264" s="16">
        <v>131</v>
      </c>
    </row>
    <row r="265" spans="1:4" x14ac:dyDescent="0.35">
      <c r="A265" s="25" t="s">
        <v>442</v>
      </c>
      <c r="B265" s="14" t="s">
        <v>443</v>
      </c>
      <c r="C265" s="14" t="s">
        <v>444</v>
      </c>
      <c r="D265" s="14">
        <v>130</v>
      </c>
    </row>
    <row r="266" spans="1:4" x14ac:dyDescent="0.35">
      <c r="A266" s="25" t="s">
        <v>113</v>
      </c>
      <c r="B266" s="14" t="s">
        <v>114</v>
      </c>
      <c r="C266" s="14" t="s">
        <v>115</v>
      </c>
      <c r="D266" s="14">
        <v>128</v>
      </c>
    </row>
    <row r="267" spans="1:4" x14ac:dyDescent="0.35">
      <c r="A267" s="25" t="s">
        <v>230</v>
      </c>
      <c r="B267" s="14" t="s">
        <v>231</v>
      </c>
      <c r="C267" s="14" t="s">
        <v>69</v>
      </c>
      <c r="D267" s="14">
        <v>127</v>
      </c>
    </row>
    <row r="268" spans="1:4" x14ac:dyDescent="0.35">
      <c r="A268" s="25" t="s">
        <v>323</v>
      </c>
      <c r="B268" s="14" t="s">
        <v>324</v>
      </c>
      <c r="C268" s="14" t="s">
        <v>263</v>
      </c>
      <c r="D268" s="14">
        <v>121</v>
      </c>
    </row>
    <row r="269" spans="1:4" x14ac:dyDescent="0.35">
      <c r="A269" s="25" t="s">
        <v>288</v>
      </c>
      <c r="B269" s="14" t="s">
        <v>289</v>
      </c>
      <c r="C269" s="14" t="s">
        <v>290</v>
      </c>
      <c r="D269" s="14">
        <v>120</v>
      </c>
    </row>
    <row r="270" spans="1:4" x14ac:dyDescent="0.35">
      <c r="A270" s="24">
        <v>235</v>
      </c>
      <c r="B270" s="7" t="s">
        <v>62</v>
      </c>
      <c r="C270" s="7" t="s">
        <v>63</v>
      </c>
      <c r="D270" s="7">
        <v>119</v>
      </c>
    </row>
    <row r="271" spans="1:4" x14ac:dyDescent="0.35">
      <c r="A271" s="16" t="s">
        <v>1297</v>
      </c>
      <c r="B271" s="16" t="s">
        <v>1298</v>
      </c>
      <c r="C271" s="16" t="s">
        <v>1299</v>
      </c>
      <c r="D271" s="16">
        <v>119</v>
      </c>
    </row>
    <row r="272" spans="1:4" x14ac:dyDescent="0.35">
      <c r="A272" s="16" t="s">
        <v>1295</v>
      </c>
      <c r="B272" s="16" t="s">
        <v>1035</v>
      </c>
      <c r="C272" s="16" t="s">
        <v>1070</v>
      </c>
      <c r="D272" s="16">
        <v>119</v>
      </c>
    </row>
    <row r="273" spans="1:4" x14ac:dyDescent="0.35">
      <c r="A273" s="16" t="s">
        <v>1296</v>
      </c>
      <c r="B273" s="16" t="s">
        <v>1113</v>
      </c>
      <c r="C273" s="16" t="s">
        <v>1112</v>
      </c>
      <c r="D273" s="16">
        <v>119</v>
      </c>
    </row>
    <row r="274" spans="1:4" x14ac:dyDescent="0.35">
      <c r="A274" s="16" t="s">
        <v>1300</v>
      </c>
      <c r="B274" s="16" t="s">
        <v>1301</v>
      </c>
      <c r="C274" s="16" t="s">
        <v>1302</v>
      </c>
      <c r="D274" s="16">
        <v>118</v>
      </c>
    </row>
    <row r="275" spans="1:4" x14ac:dyDescent="0.35">
      <c r="A275" s="24">
        <v>204</v>
      </c>
      <c r="B275" s="7" t="s">
        <v>7</v>
      </c>
      <c r="C275" s="7" t="s">
        <v>8</v>
      </c>
      <c r="D275" s="7">
        <v>116</v>
      </c>
    </row>
    <row r="276" spans="1:4" x14ac:dyDescent="0.35">
      <c r="A276" s="25" t="s">
        <v>317</v>
      </c>
      <c r="B276" s="14" t="s">
        <v>318</v>
      </c>
      <c r="C276" s="14" t="s">
        <v>8</v>
      </c>
      <c r="D276" s="14">
        <v>115</v>
      </c>
    </row>
    <row r="277" spans="1:4" x14ac:dyDescent="0.35">
      <c r="A277" s="46">
        <v>263</v>
      </c>
      <c r="B277" s="7" t="s">
        <v>612</v>
      </c>
      <c r="C277" s="7" t="s">
        <v>613</v>
      </c>
      <c r="D277" s="21">
        <v>114</v>
      </c>
    </row>
    <row r="278" spans="1:4" x14ac:dyDescent="0.35">
      <c r="A278" s="16" t="s">
        <v>1303</v>
      </c>
      <c r="B278" s="16" t="s">
        <v>1121</v>
      </c>
      <c r="C278" s="16" t="s">
        <v>1120</v>
      </c>
      <c r="D278" s="16">
        <v>114</v>
      </c>
    </row>
    <row r="279" spans="1:4" x14ac:dyDescent="0.35">
      <c r="A279" s="25" t="s">
        <v>104</v>
      </c>
      <c r="B279" s="14" t="s">
        <v>105</v>
      </c>
      <c r="C279" s="14" t="s">
        <v>106</v>
      </c>
      <c r="D279" s="14">
        <v>110</v>
      </c>
    </row>
    <row r="280" spans="1:4" x14ac:dyDescent="0.35">
      <c r="A280" s="16" t="s">
        <v>1305</v>
      </c>
      <c r="B280" s="16" t="s">
        <v>1051</v>
      </c>
      <c r="C280" s="16" t="s">
        <v>1071</v>
      </c>
      <c r="D280" s="16">
        <v>110</v>
      </c>
    </row>
    <row r="281" spans="1:4" x14ac:dyDescent="0.35">
      <c r="A281" s="16" t="s">
        <v>1304</v>
      </c>
      <c r="B281" s="16" t="s">
        <v>1045</v>
      </c>
      <c r="C281" s="16" t="s">
        <v>1073</v>
      </c>
      <c r="D281" s="16">
        <v>110</v>
      </c>
    </row>
    <row r="282" spans="1:4" x14ac:dyDescent="0.35">
      <c r="A282" s="24">
        <v>236</v>
      </c>
      <c r="B282" s="7" t="s">
        <v>64</v>
      </c>
      <c r="C282" s="7" t="s">
        <v>63</v>
      </c>
      <c r="D282" s="7">
        <f>294-185</f>
        <v>109</v>
      </c>
    </row>
    <row r="283" spans="1:4" x14ac:dyDescent="0.35">
      <c r="A283" s="16" t="s">
        <v>1306</v>
      </c>
      <c r="B283" s="16" t="s">
        <v>1307</v>
      </c>
      <c r="C283" s="16" t="s">
        <v>1076</v>
      </c>
      <c r="D283" s="16">
        <v>106</v>
      </c>
    </row>
    <row r="284" spans="1:4" x14ac:dyDescent="0.35">
      <c r="A284" s="25" t="s">
        <v>418</v>
      </c>
      <c r="B284" s="14" t="s">
        <v>419</v>
      </c>
      <c r="C284" s="14" t="s">
        <v>147</v>
      </c>
      <c r="D284" s="14">
        <v>105</v>
      </c>
    </row>
    <row r="285" spans="1:4" x14ac:dyDescent="0.35">
      <c r="A285" s="16" t="s">
        <v>1308</v>
      </c>
      <c r="B285" s="16" t="s">
        <v>1034</v>
      </c>
      <c r="C285" s="16" t="s">
        <v>1069</v>
      </c>
      <c r="D285" s="16">
        <v>105</v>
      </c>
    </row>
    <row r="286" spans="1:4" x14ac:dyDescent="0.35">
      <c r="A286" s="25" t="s">
        <v>344</v>
      </c>
      <c r="B286" s="14" t="s">
        <v>345</v>
      </c>
      <c r="C286" s="14" t="s">
        <v>63</v>
      </c>
      <c r="D286" s="14">
        <v>104</v>
      </c>
    </row>
    <row r="287" spans="1:4" x14ac:dyDescent="0.35">
      <c r="A287" s="24">
        <v>217</v>
      </c>
      <c r="B287" s="7" t="s">
        <v>32</v>
      </c>
      <c r="C287" s="7" t="s">
        <v>33</v>
      </c>
      <c r="D287" s="7">
        <v>103</v>
      </c>
    </row>
    <row r="288" spans="1:4" x14ac:dyDescent="0.35">
      <c r="A288" s="26">
        <v>4211</v>
      </c>
      <c r="B288" s="8" t="s">
        <v>91</v>
      </c>
      <c r="C288" s="9" t="s">
        <v>8</v>
      </c>
      <c r="D288" s="9">
        <v>102</v>
      </c>
    </row>
    <row r="289" spans="1:4" x14ac:dyDescent="0.35">
      <c r="A289" s="25" t="s">
        <v>267</v>
      </c>
      <c r="B289" s="14" t="s">
        <v>282</v>
      </c>
      <c r="C289" s="14" t="s">
        <v>115</v>
      </c>
      <c r="D289" s="14">
        <v>101</v>
      </c>
    </row>
    <row r="290" spans="1:4" x14ac:dyDescent="0.35">
      <c r="A290" s="25" t="s">
        <v>226</v>
      </c>
      <c r="B290" s="14" t="s">
        <v>227</v>
      </c>
      <c r="C290" s="14" t="s">
        <v>126</v>
      </c>
      <c r="D290" s="14">
        <v>100</v>
      </c>
    </row>
    <row r="291" spans="1:4" x14ac:dyDescent="0.35">
      <c r="A291" s="25" t="s">
        <v>368</v>
      </c>
      <c r="B291" s="14" t="s">
        <v>369</v>
      </c>
      <c r="C291" s="14" t="s">
        <v>8</v>
      </c>
      <c r="D291" s="14">
        <v>100</v>
      </c>
    </row>
    <row r="292" spans="1:4" x14ac:dyDescent="0.35">
      <c r="A292" s="25" t="s">
        <v>141</v>
      </c>
      <c r="B292" s="14" t="s">
        <v>142</v>
      </c>
      <c r="C292" s="14" t="s">
        <v>107</v>
      </c>
      <c r="D292" s="14">
        <v>98</v>
      </c>
    </row>
    <row r="293" spans="1:4" x14ac:dyDescent="0.35">
      <c r="A293" s="5">
        <v>4194</v>
      </c>
      <c r="B293" s="8" t="s">
        <v>97</v>
      </c>
      <c r="C293" s="9" t="s">
        <v>8</v>
      </c>
      <c r="D293" s="9">
        <v>97</v>
      </c>
    </row>
    <row r="294" spans="1:4" x14ac:dyDescent="0.35">
      <c r="A294" s="16" t="s">
        <v>1310</v>
      </c>
      <c r="B294" s="16" t="s">
        <v>1042</v>
      </c>
      <c r="C294" s="16" t="s">
        <v>107</v>
      </c>
      <c r="D294" s="16">
        <v>97</v>
      </c>
    </row>
    <row r="295" spans="1:4" x14ac:dyDescent="0.35">
      <c r="A295" s="16" t="s">
        <v>1309</v>
      </c>
      <c r="B295" s="16" t="s">
        <v>1031</v>
      </c>
      <c r="C295" s="16" t="s">
        <v>1067</v>
      </c>
      <c r="D295" s="16">
        <v>97</v>
      </c>
    </row>
    <row r="296" spans="1:4" x14ac:dyDescent="0.35">
      <c r="A296" s="16" t="s">
        <v>1311</v>
      </c>
      <c r="B296" s="16" t="s">
        <v>1312</v>
      </c>
      <c r="C296" s="16" t="s">
        <v>1313</v>
      </c>
      <c r="D296" s="16">
        <v>94</v>
      </c>
    </row>
    <row r="297" spans="1:4" x14ac:dyDescent="0.35">
      <c r="A297" s="16" t="s">
        <v>1314</v>
      </c>
      <c r="B297" s="16" t="s">
        <v>1046</v>
      </c>
      <c r="C297" s="16" t="s">
        <v>155</v>
      </c>
      <c r="D297" s="16">
        <v>93</v>
      </c>
    </row>
    <row r="298" spans="1:4" x14ac:dyDescent="0.35">
      <c r="A298" s="24">
        <v>226</v>
      </c>
      <c r="B298" s="7" t="s">
        <v>48</v>
      </c>
      <c r="C298" s="7" t="s">
        <v>49</v>
      </c>
      <c r="D298" s="7">
        <v>92</v>
      </c>
    </row>
    <row r="299" spans="1:4" x14ac:dyDescent="0.35">
      <c r="A299" s="25" t="s">
        <v>171</v>
      </c>
      <c r="B299" s="14" t="s">
        <v>172</v>
      </c>
      <c r="C299" s="14" t="s">
        <v>147</v>
      </c>
      <c r="D299" s="14">
        <v>91</v>
      </c>
    </row>
    <row r="300" spans="1:4" x14ac:dyDescent="0.35">
      <c r="A300" s="16" t="s">
        <v>1315</v>
      </c>
      <c r="B300" s="16" t="s">
        <v>1316</v>
      </c>
      <c r="C300" s="16" t="s">
        <v>1302</v>
      </c>
      <c r="D300" s="16">
        <v>90</v>
      </c>
    </row>
    <row r="301" spans="1:4" x14ac:dyDescent="0.35">
      <c r="A301" s="24">
        <v>230</v>
      </c>
      <c r="B301" s="7" t="s">
        <v>55</v>
      </c>
      <c r="C301" s="7" t="s">
        <v>6</v>
      </c>
      <c r="D301" s="7">
        <v>89</v>
      </c>
    </row>
    <row r="302" spans="1:4" x14ac:dyDescent="0.35">
      <c r="A302" s="16" t="s">
        <v>1317</v>
      </c>
      <c r="B302" s="16" t="s">
        <v>1053</v>
      </c>
      <c r="C302" s="16" t="s">
        <v>69</v>
      </c>
      <c r="D302" s="16">
        <v>89</v>
      </c>
    </row>
    <row r="303" spans="1:4" x14ac:dyDescent="0.35">
      <c r="A303" s="16" t="s">
        <v>1318</v>
      </c>
      <c r="B303" s="16" t="s">
        <v>1048</v>
      </c>
      <c r="C303" s="16" t="s">
        <v>1075</v>
      </c>
      <c r="D303" s="16">
        <v>87</v>
      </c>
    </row>
    <row r="304" spans="1:4" x14ac:dyDescent="0.35">
      <c r="A304" s="25" t="s">
        <v>378</v>
      </c>
      <c r="B304" s="14" t="s">
        <v>379</v>
      </c>
      <c r="C304" s="14" t="s">
        <v>69</v>
      </c>
      <c r="D304" s="14">
        <v>86</v>
      </c>
    </row>
    <row r="305" spans="1:4" x14ac:dyDescent="0.35">
      <c r="A305" s="16" t="s">
        <v>1319</v>
      </c>
      <c r="B305" s="16" t="s">
        <v>1094</v>
      </c>
      <c r="C305" s="16" t="s">
        <v>1084</v>
      </c>
      <c r="D305" s="16">
        <v>86</v>
      </c>
    </row>
    <row r="306" spans="1:4" x14ac:dyDescent="0.35">
      <c r="A306" s="16" t="s">
        <v>1320</v>
      </c>
      <c r="B306" s="16" t="s">
        <v>1055</v>
      </c>
      <c r="C306" s="16" t="s">
        <v>1077</v>
      </c>
      <c r="D306" s="16">
        <v>80</v>
      </c>
    </row>
    <row r="307" spans="1:4" x14ac:dyDescent="0.35">
      <c r="A307" s="25" t="s">
        <v>259</v>
      </c>
      <c r="B307" s="14" t="s">
        <v>260</v>
      </c>
      <c r="C307" s="14" t="s">
        <v>69</v>
      </c>
      <c r="D307" s="14">
        <v>79</v>
      </c>
    </row>
    <row r="308" spans="1:4" x14ac:dyDescent="0.35">
      <c r="A308" s="16" t="s">
        <v>1321</v>
      </c>
      <c r="B308" s="16" t="s">
        <v>1062</v>
      </c>
      <c r="C308" s="16" t="s">
        <v>1078</v>
      </c>
      <c r="D308" s="16">
        <v>79</v>
      </c>
    </row>
    <row r="309" spans="1:4" x14ac:dyDescent="0.35">
      <c r="A309" s="16" t="s">
        <v>1322</v>
      </c>
      <c r="B309" s="16" t="s">
        <v>1058</v>
      </c>
      <c r="C309" s="16" t="s">
        <v>69</v>
      </c>
      <c r="D309" s="16">
        <v>79</v>
      </c>
    </row>
    <row r="310" spans="1:4" x14ac:dyDescent="0.35">
      <c r="A310" s="25" t="s">
        <v>339</v>
      </c>
      <c r="B310" s="14" t="s">
        <v>340</v>
      </c>
      <c r="C310" s="14" t="s">
        <v>341</v>
      </c>
      <c r="D310" s="14">
        <v>77</v>
      </c>
    </row>
    <row r="311" spans="1:4" x14ac:dyDescent="0.35">
      <c r="A311" s="25" t="s">
        <v>309</v>
      </c>
      <c r="B311" s="14" t="s">
        <v>310</v>
      </c>
      <c r="C311" s="14" t="s">
        <v>311</v>
      </c>
      <c r="D311" s="14">
        <v>75</v>
      </c>
    </row>
    <row r="312" spans="1:4" x14ac:dyDescent="0.35">
      <c r="A312" s="25" t="s">
        <v>351</v>
      </c>
      <c r="B312" s="14" t="s">
        <v>352</v>
      </c>
      <c r="C312" s="14" t="s">
        <v>353</v>
      </c>
      <c r="D312" s="14">
        <v>72</v>
      </c>
    </row>
    <row r="313" spans="1:4" x14ac:dyDescent="0.35">
      <c r="A313" s="25" t="s">
        <v>173</v>
      </c>
      <c r="B313" s="14" t="s">
        <v>422</v>
      </c>
      <c r="C313" s="14" t="s">
        <v>69</v>
      </c>
      <c r="D313" s="14">
        <v>72</v>
      </c>
    </row>
    <row r="314" spans="1:4" x14ac:dyDescent="0.35">
      <c r="A314" s="131" t="s">
        <v>1388</v>
      </c>
      <c r="B314" s="75" t="s">
        <v>1199</v>
      </c>
      <c r="C314" s="44" t="s">
        <v>579</v>
      </c>
      <c r="D314" s="75">
        <v>72</v>
      </c>
    </row>
    <row r="315" spans="1:4" x14ac:dyDescent="0.35">
      <c r="A315" s="25" t="s">
        <v>457</v>
      </c>
      <c r="B315" s="14" t="s">
        <v>458</v>
      </c>
      <c r="C315" s="14" t="s">
        <v>147</v>
      </c>
      <c r="D315" s="14">
        <v>71</v>
      </c>
    </row>
    <row r="316" spans="1:4" x14ac:dyDescent="0.35">
      <c r="A316" s="25" t="s">
        <v>334</v>
      </c>
      <c r="B316" s="14" t="s">
        <v>335</v>
      </c>
      <c r="C316" s="14" t="s">
        <v>336</v>
      </c>
      <c r="D316" s="14">
        <v>71</v>
      </c>
    </row>
    <row r="317" spans="1:4" x14ac:dyDescent="0.35">
      <c r="A317" s="25" t="s">
        <v>403</v>
      </c>
      <c r="B317" s="14" t="s">
        <v>404</v>
      </c>
      <c r="C317" s="14" t="s">
        <v>69</v>
      </c>
      <c r="D317" s="14">
        <v>70</v>
      </c>
    </row>
    <row r="318" spans="1:4" x14ac:dyDescent="0.35">
      <c r="A318" s="16" t="s">
        <v>1323</v>
      </c>
      <c r="B318" s="16" t="s">
        <v>1324</v>
      </c>
      <c r="C318" s="16" t="s">
        <v>1302</v>
      </c>
      <c r="D318" s="16">
        <v>70</v>
      </c>
    </row>
    <row r="319" spans="1:4" x14ac:dyDescent="0.35">
      <c r="A319" s="16" t="s">
        <v>1325</v>
      </c>
      <c r="B319" s="16" t="s">
        <v>1054</v>
      </c>
      <c r="C319" s="16" t="s">
        <v>1075</v>
      </c>
      <c r="D319" s="16">
        <v>70</v>
      </c>
    </row>
    <row r="320" spans="1:4" x14ac:dyDescent="0.35">
      <c r="A320" s="25" t="s">
        <v>151</v>
      </c>
      <c r="B320" s="14" t="s">
        <v>152</v>
      </c>
      <c r="C320" s="14" t="s">
        <v>147</v>
      </c>
      <c r="D320" s="14">
        <v>69</v>
      </c>
    </row>
    <row r="321" spans="1:6" x14ac:dyDescent="0.35">
      <c r="A321" s="25" t="s">
        <v>274</v>
      </c>
      <c r="B321" s="14" t="s">
        <v>275</v>
      </c>
      <c r="C321" s="14" t="s">
        <v>69</v>
      </c>
      <c r="D321" s="14">
        <v>69</v>
      </c>
    </row>
    <row r="322" spans="1:6" x14ac:dyDescent="0.35">
      <c r="A322" s="25" t="s">
        <v>236</v>
      </c>
      <c r="B322" s="14" t="s">
        <v>237</v>
      </c>
      <c r="C322" s="14" t="s">
        <v>238</v>
      </c>
      <c r="D322" s="14">
        <v>69</v>
      </c>
    </row>
    <row r="323" spans="1:6" x14ac:dyDescent="0.35">
      <c r="A323" s="131" t="s">
        <v>1389</v>
      </c>
      <c r="B323" s="75" t="s">
        <v>1180</v>
      </c>
      <c r="C323" s="44" t="s">
        <v>8</v>
      </c>
      <c r="D323" s="75">
        <v>69</v>
      </c>
    </row>
    <row r="324" spans="1:6" x14ac:dyDescent="0.35">
      <c r="A324" s="24">
        <v>215</v>
      </c>
      <c r="B324" s="7" t="s">
        <v>28</v>
      </c>
      <c r="C324" s="7" t="s">
        <v>29</v>
      </c>
      <c r="D324" s="7">
        <v>68</v>
      </c>
    </row>
    <row r="325" spans="1:6" x14ac:dyDescent="0.35">
      <c r="A325" s="24">
        <v>233</v>
      </c>
      <c r="B325" s="7" t="s">
        <v>59</v>
      </c>
      <c r="C325" s="7" t="s">
        <v>60</v>
      </c>
      <c r="D325" s="7">
        <v>68</v>
      </c>
    </row>
    <row r="326" spans="1:6" x14ac:dyDescent="0.35">
      <c r="A326" s="25" t="s">
        <v>135</v>
      </c>
      <c r="B326" s="14" t="s">
        <v>136</v>
      </c>
      <c r="C326" s="14" t="s">
        <v>137</v>
      </c>
      <c r="D326" s="14">
        <v>66</v>
      </c>
    </row>
    <row r="327" spans="1:6" x14ac:dyDescent="0.35">
      <c r="A327" s="24">
        <v>205</v>
      </c>
      <c r="B327" s="7" t="s">
        <v>9</v>
      </c>
      <c r="C327" s="7" t="s">
        <v>10</v>
      </c>
      <c r="D327" s="7">
        <v>65</v>
      </c>
      <c r="F327" s="40"/>
    </row>
    <row r="328" spans="1:6" x14ac:dyDescent="0.35">
      <c r="A328" s="131">
        <v>4124</v>
      </c>
      <c r="B328" s="75" t="s">
        <v>1178</v>
      </c>
      <c r="C328" s="44" t="s">
        <v>8</v>
      </c>
      <c r="D328" s="75">
        <v>65</v>
      </c>
    </row>
    <row r="329" spans="1:6" x14ac:dyDescent="0.35">
      <c r="A329" s="24">
        <v>216</v>
      </c>
      <c r="B329" s="7" t="s">
        <v>30</v>
      </c>
      <c r="C329" s="7" t="s">
        <v>31</v>
      </c>
      <c r="D329" s="7">
        <v>63</v>
      </c>
    </row>
    <row r="330" spans="1:6" x14ac:dyDescent="0.35">
      <c r="A330" s="25" t="s">
        <v>390</v>
      </c>
      <c r="B330" s="14" t="s">
        <v>391</v>
      </c>
      <c r="C330" s="14" t="s">
        <v>8</v>
      </c>
      <c r="D330" s="14">
        <v>63</v>
      </c>
    </row>
    <row r="331" spans="1:6" x14ac:dyDescent="0.35">
      <c r="A331" s="25" t="s">
        <v>303</v>
      </c>
      <c r="B331" s="14" t="s">
        <v>304</v>
      </c>
      <c r="C331" s="14" t="s">
        <v>147</v>
      </c>
      <c r="D331" s="14">
        <v>62</v>
      </c>
    </row>
    <row r="332" spans="1:6" x14ac:dyDescent="0.35">
      <c r="A332" s="24">
        <v>209</v>
      </c>
      <c r="B332" s="7" t="s">
        <v>16</v>
      </c>
      <c r="C332" s="7" t="s">
        <v>17</v>
      </c>
      <c r="D332" s="7">
        <v>62</v>
      </c>
    </row>
    <row r="333" spans="1:6" x14ac:dyDescent="0.35">
      <c r="A333" s="25" t="s">
        <v>206</v>
      </c>
      <c r="B333" s="14" t="s">
        <v>207</v>
      </c>
      <c r="C333" s="14" t="s">
        <v>208</v>
      </c>
      <c r="D333" s="14">
        <v>61</v>
      </c>
    </row>
    <row r="334" spans="1:6" x14ac:dyDescent="0.35">
      <c r="A334" s="16" t="s">
        <v>1326</v>
      </c>
      <c r="B334" s="16" t="s">
        <v>1088</v>
      </c>
      <c r="C334" s="16" t="s">
        <v>608</v>
      </c>
      <c r="D334" s="16">
        <v>61</v>
      </c>
    </row>
    <row r="335" spans="1:6" x14ac:dyDescent="0.35">
      <c r="A335" s="25" t="s">
        <v>184</v>
      </c>
      <c r="B335" s="14" t="s">
        <v>185</v>
      </c>
      <c r="C335" s="14" t="s">
        <v>148</v>
      </c>
      <c r="D335" s="14">
        <v>60</v>
      </c>
    </row>
    <row r="336" spans="1:6" x14ac:dyDescent="0.35">
      <c r="A336" s="25" t="s">
        <v>376</v>
      </c>
      <c r="B336" s="14" t="s">
        <v>377</v>
      </c>
      <c r="C336" s="14" t="s">
        <v>177</v>
      </c>
      <c r="D336" s="14">
        <v>60</v>
      </c>
    </row>
    <row r="337" spans="1:4" x14ac:dyDescent="0.35">
      <c r="A337" s="25" t="s">
        <v>283</v>
      </c>
      <c r="B337" s="14" t="s">
        <v>284</v>
      </c>
      <c r="C337" s="14" t="s">
        <v>238</v>
      </c>
      <c r="D337" s="14">
        <v>60</v>
      </c>
    </row>
    <row r="338" spans="1:4" x14ac:dyDescent="0.35">
      <c r="A338" s="25" t="s">
        <v>299</v>
      </c>
      <c r="B338" s="14" t="s">
        <v>300</v>
      </c>
      <c r="C338" s="14" t="s">
        <v>8</v>
      </c>
      <c r="D338" s="14">
        <v>60</v>
      </c>
    </row>
    <row r="339" spans="1:4" x14ac:dyDescent="0.35">
      <c r="A339" s="25" t="s">
        <v>276</v>
      </c>
      <c r="B339" s="14" t="s">
        <v>277</v>
      </c>
      <c r="C339" s="14" t="s">
        <v>177</v>
      </c>
      <c r="D339" s="14">
        <v>59</v>
      </c>
    </row>
    <row r="340" spans="1:4" x14ac:dyDescent="0.35">
      <c r="A340" s="25" t="s">
        <v>221</v>
      </c>
      <c r="B340" s="14" t="s">
        <v>222</v>
      </c>
      <c r="C340" s="14" t="s">
        <v>223</v>
      </c>
      <c r="D340" s="14">
        <v>58</v>
      </c>
    </row>
    <row r="341" spans="1:4" x14ac:dyDescent="0.35">
      <c r="A341" s="25" t="s">
        <v>416</v>
      </c>
      <c r="B341" s="14" t="s">
        <v>417</v>
      </c>
      <c r="C341" s="14" t="s">
        <v>8</v>
      </c>
      <c r="D341" s="14">
        <v>57</v>
      </c>
    </row>
    <row r="342" spans="1:4" x14ac:dyDescent="0.35">
      <c r="A342" s="26">
        <v>4153</v>
      </c>
      <c r="B342" s="9" t="s">
        <v>101</v>
      </c>
      <c r="C342" s="9" t="s">
        <v>8</v>
      </c>
      <c r="D342" s="9">
        <v>56</v>
      </c>
    </row>
    <row r="343" spans="1:4" x14ac:dyDescent="0.35">
      <c r="A343" s="25" t="s">
        <v>197</v>
      </c>
      <c r="B343" s="14" t="s">
        <v>198</v>
      </c>
      <c r="C343" s="14" t="s">
        <v>199</v>
      </c>
      <c r="D343" s="14">
        <v>55</v>
      </c>
    </row>
    <row r="344" spans="1:4" x14ac:dyDescent="0.35">
      <c r="A344" s="24">
        <v>213</v>
      </c>
      <c r="B344" s="7" t="s">
        <v>24</v>
      </c>
      <c r="C344" s="7" t="s">
        <v>25</v>
      </c>
      <c r="D344" s="7">
        <v>54</v>
      </c>
    </row>
    <row r="345" spans="1:4" x14ac:dyDescent="0.35">
      <c r="A345" s="25" t="s">
        <v>127</v>
      </c>
      <c r="B345" s="14" t="s">
        <v>128</v>
      </c>
      <c r="C345" s="14" t="s">
        <v>107</v>
      </c>
      <c r="D345" s="14">
        <v>54</v>
      </c>
    </row>
    <row r="346" spans="1:4" x14ac:dyDescent="0.35">
      <c r="A346" s="25" t="s">
        <v>438</v>
      </c>
      <c r="B346" s="14" t="s">
        <v>439</v>
      </c>
      <c r="C346" s="14" t="s">
        <v>8</v>
      </c>
      <c r="D346" s="14">
        <v>52</v>
      </c>
    </row>
    <row r="347" spans="1:4" x14ac:dyDescent="0.35">
      <c r="A347" s="25" t="s">
        <v>307</v>
      </c>
      <c r="B347" s="14" t="s">
        <v>308</v>
      </c>
      <c r="C347" s="14" t="s">
        <v>147</v>
      </c>
      <c r="D347" s="14">
        <v>51</v>
      </c>
    </row>
    <row r="348" spans="1:4" x14ac:dyDescent="0.35">
      <c r="A348" s="25" t="s">
        <v>280</v>
      </c>
      <c r="B348" s="14" t="s">
        <v>281</v>
      </c>
      <c r="C348" s="14" t="s">
        <v>125</v>
      </c>
      <c r="D348" s="14">
        <v>50</v>
      </c>
    </row>
    <row r="349" spans="1:4" x14ac:dyDescent="0.35">
      <c r="A349" s="25" t="s">
        <v>234</v>
      </c>
      <c r="B349" s="14" t="s">
        <v>235</v>
      </c>
      <c r="C349" s="14" t="s">
        <v>147</v>
      </c>
      <c r="D349" s="14">
        <v>50</v>
      </c>
    </row>
    <row r="350" spans="1:4" x14ac:dyDescent="0.35">
      <c r="A350" s="26">
        <v>4152</v>
      </c>
      <c r="B350" s="9" t="s">
        <v>100</v>
      </c>
      <c r="C350" s="9" t="s">
        <v>8</v>
      </c>
      <c r="D350" s="9">
        <v>50</v>
      </c>
    </row>
    <row r="351" spans="1:4" x14ac:dyDescent="0.35">
      <c r="A351" s="16" t="s">
        <v>1327</v>
      </c>
      <c r="B351" s="16" t="s">
        <v>1052</v>
      </c>
      <c r="C351" s="16" t="s">
        <v>125</v>
      </c>
      <c r="D351" s="16">
        <v>50</v>
      </c>
    </row>
    <row r="352" spans="1:4" x14ac:dyDescent="0.35">
      <c r="A352" s="25" t="s">
        <v>385</v>
      </c>
      <c r="B352" s="14" t="s">
        <v>386</v>
      </c>
      <c r="C352" s="14" t="s">
        <v>147</v>
      </c>
      <c r="D352" s="14">
        <v>49</v>
      </c>
    </row>
    <row r="353" spans="1:4" x14ac:dyDescent="0.35">
      <c r="A353" s="24">
        <v>231</v>
      </c>
      <c r="B353" s="7" t="s">
        <v>56</v>
      </c>
      <c r="C353" s="7" t="s">
        <v>33</v>
      </c>
      <c r="D353" s="7">
        <v>48</v>
      </c>
    </row>
    <row r="354" spans="1:4" x14ac:dyDescent="0.35">
      <c r="A354" s="16" t="s">
        <v>1328</v>
      </c>
      <c r="B354" s="16" t="s">
        <v>1050</v>
      </c>
      <c r="C354" s="16" t="s">
        <v>1075</v>
      </c>
      <c r="D354" s="16">
        <v>48</v>
      </c>
    </row>
    <row r="355" spans="1:4" x14ac:dyDescent="0.35">
      <c r="A355" s="16" t="s">
        <v>1329</v>
      </c>
      <c r="B355" s="16" t="s">
        <v>1111</v>
      </c>
      <c r="C355" s="16" t="s">
        <v>1110</v>
      </c>
      <c r="D355" s="16">
        <v>47</v>
      </c>
    </row>
    <row r="356" spans="1:4" x14ac:dyDescent="0.35">
      <c r="A356" s="25" t="s">
        <v>374</v>
      </c>
      <c r="B356" s="14" t="s">
        <v>375</v>
      </c>
      <c r="C356" s="14" t="s">
        <v>147</v>
      </c>
      <c r="D356" s="14">
        <v>46</v>
      </c>
    </row>
    <row r="357" spans="1:4" x14ac:dyDescent="0.35">
      <c r="A357" s="131">
        <v>4016</v>
      </c>
      <c r="B357" s="75" t="s">
        <v>1203</v>
      </c>
      <c r="C357" s="44" t="s">
        <v>1202</v>
      </c>
      <c r="D357" s="75">
        <v>46</v>
      </c>
    </row>
    <row r="358" spans="1:4" x14ac:dyDescent="0.35">
      <c r="A358" s="25" t="s">
        <v>167</v>
      </c>
      <c r="B358" s="14" t="s">
        <v>168</v>
      </c>
      <c r="C358" s="14" t="s">
        <v>69</v>
      </c>
      <c r="D358" s="14">
        <v>45</v>
      </c>
    </row>
    <row r="359" spans="1:4" x14ac:dyDescent="0.35">
      <c r="A359" s="25" t="s">
        <v>359</v>
      </c>
      <c r="B359" s="14" t="s">
        <v>360</v>
      </c>
      <c r="C359" s="14" t="s">
        <v>361</v>
      </c>
      <c r="D359" s="14">
        <v>44</v>
      </c>
    </row>
    <row r="360" spans="1:4" x14ac:dyDescent="0.35">
      <c r="A360" s="16" t="s">
        <v>1330</v>
      </c>
      <c r="B360" s="16" t="s">
        <v>1087</v>
      </c>
      <c r="C360" s="16" t="s">
        <v>608</v>
      </c>
      <c r="D360" s="16">
        <v>44</v>
      </c>
    </row>
    <row r="361" spans="1:4" x14ac:dyDescent="0.35">
      <c r="A361" s="25" t="s">
        <v>293</v>
      </c>
      <c r="B361" s="14" t="s">
        <v>294</v>
      </c>
      <c r="C361" s="14" t="s">
        <v>238</v>
      </c>
      <c r="D361" s="14">
        <v>43</v>
      </c>
    </row>
    <row r="362" spans="1:4" x14ac:dyDescent="0.35">
      <c r="A362" s="24">
        <v>228</v>
      </c>
      <c r="B362" s="7" t="s">
        <v>51</v>
      </c>
      <c r="C362" s="7" t="s">
        <v>52</v>
      </c>
      <c r="D362" s="7">
        <v>43</v>
      </c>
    </row>
    <row r="363" spans="1:4" x14ac:dyDescent="0.35">
      <c r="A363" s="131">
        <v>4125</v>
      </c>
      <c r="B363" s="75" t="s">
        <v>1193</v>
      </c>
      <c r="C363" s="44" t="s">
        <v>8</v>
      </c>
      <c r="D363" s="75">
        <v>43</v>
      </c>
    </row>
    <row r="364" spans="1:4" x14ac:dyDescent="0.35">
      <c r="A364" s="25" t="s">
        <v>329</v>
      </c>
      <c r="B364" s="14" t="s">
        <v>330</v>
      </c>
      <c r="C364" s="14" t="s">
        <v>125</v>
      </c>
      <c r="D364" s="14">
        <v>41</v>
      </c>
    </row>
    <row r="365" spans="1:4" x14ac:dyDescent="0.35">
      <c r="A365" s="25" t="s">
        <v>372</v>
      </c>
      <c r="B365" s="14" t="s">
        <v>373</v>
      </c>
      <c r="C365" s="14" t="s">
        <v>8</v>
      </c>
      <c r="D365" s="14">
        <v>41</v>
      </c>
    </row>
    <row r="366" spans="1:4" x14ac:dyDescent="0.35">
      <c r="A366" s="25" t="s">
        <v>189</v>
      </c>
      <c r="B366" s="14" t="s">
        <v>190</v>
      </c>
      <c r="C366" s="14" t="s">
        <v>191</v>
      </c>
      <c r="D366" s="14">
        <v>40</v>
      </c>
    </row>
    <row r="367" spans="1:4" x14ac:dyDescent="0.35">
      <c r="A367" s="24">
        <v>222</v>
      </c>
      <c r="B367" s="7" t="s">
        <v>42</v>
      </c>
      <c r="C367" s="7" t="s">
        <v>43</v>
      </c>
      <c r="D367" s="7">
        <v>40</v>
      </c>
    </row>
    <row r="368" spans="1:4" x14ac:dyDescent="0.35">
      <c r="A368" s="16" t="s">
        <v>1331</v>
      </c>
      <c r="B368" s="16" t="s">
        <v>1090</v>
      </c>
      <c r="C368" s="16" t="s">
        <v>1065</v>
      </c>
      <c r="D368" s="16">
        <v>40</v>
      </c>
    </row>
    <row r="369" spans="1:4" x14ac:dyDescent="0.35">
      <c r="A369" s="24">
        <v>202</v>
      </c>
      <c r="B369" s="7" t="s">
        <v>4</v>
      </c>
      <c r="C369" s="7" t="s">
        <v>5</v>
      </c>
      <c r="D369" s="7">
        <v>39</v>
      </c>
    </row>
    <row r="370" spans="1:4" x14ac:dyDescent="0.35">
      <c r="A370" s="131">
        <v>4092</v>
      </c>
      <c r="B370" s="75" t="s">
        <v>1177</v>
      </c>
      <c r="C370" s="44" t="s">
        <v>8</v>
      </c>
      <c r="D370" s="75">
        <v>39</v>
      </c>
    </row>
    <row r="371" spans="1:4" x14ac:dyDescent="0.35">
      <c r="A371" s="25" t="s">
        <v>364</v>
      </c>
      <c r="B371" s="14" t="s">
        <v>365</v>
      </c>
      <c r="C371" s="14" t="s">
        <v>147</v>
      </c>
      <c r="D371" s="14">
        <v>38</v>
      </c>
    </row>
    <row r="372" spans="1:4" x14ac:dyDescent="0.35">
      <c r="A372" s="25" t="s">
        <v>337</v>
      </c>
      <c r="B372" s="14" t="s">
        <v>338</v>
      </c>
      <c r="C372" s="14" t="s">
        <v>336</v>
      </c>
      <c r="D372" s="14">
        <v>38</v>
      </c>
    </row>
    <row r="373" spans="1:4" x14ac:dyDescent="0.35">
      <c r="A373" s="16" t="s">
        <v>1333</v>
      </c>
      <c r="B373" s="16" t="s">
        <v>1056</v>
      </c>
      <c r="C373" s="16" t="s">
        <v>1077</v>
      </c>
      <c r="D373" s="16">
        <v>38</v>
      </c>
    </row>
    <row r="374" spans="1:4" x14ac:dyDescent="0.35">
      <c r="A374" s="16" t="s">
        <v>1332</v>
      </c>
      <c r="B374" s="16" t="s">
        <v>1059</v>
      </c>
      <c r="C374" s="16" t="s">
        <v>1075</v>
      </c>
      <c r="D374" s="16">
        <v>38</v>
      </c>
    </row>
    <row r="375" spans="1:4" x14ac:dyDescent="0.35">
      <c r="A375" s="131">
        <v>4153</v>
      </c>
      <c r="B375" s="75" t="s">
        <v>101</v>
      </c>
      <c r="C375" s="44" t="s">
        <v>8</v>
      </c>
      <c r="D375" s="75">
        <v>37</v>
      </c>
    </row>
    <row r="376" spans="1:4" x14ac:dyDescent="0.35">
      <c r="A376" s="16" t="s">
        <v>1334</v>
      </c>
      <c r="B376" s="16" t="s">
        <v>1061</v>
      </c>
      <c r="C376" s="16" t="s">
        <v>1077</v>
      </c>
      <c r="D376" s="16">
        <v>36</v>
      </c>
    </row>
    <row r="377" spans="1:4" x14ac:dyDescent="0.35">
      <c r="A377" s="25" t="s">
        <v>192</v>
      </c>
      <c r="B377" s="14" t="s">
        <v>193</v>
      </c>
      <c r="C377" s="14" t="s">
        <v>107</v>
      </c>
      <c r="D377" s="14">
        <v>35</v>
      </c>
    </row>
    <row r="378" spans="1:4" x14ac:dyDescent="0.35">
      <c r="A378" s="16" t="s">
        <v>1335</v>
      </c>
      <c r="B378" s="113" t="s">
        <v>1043</v>
      </c>
      <c r="C378" s="113" t="s">
        <v>211</v>
      </c>
      <c r="D378" s="113">
        <v>35</v>
      </c>
    </row>
    <row r="379" spans="1:4" x14ac:dyDescent="0.35">
      <c r="A379" s="131">
        <v>4057</v>
      </c>
      <c r="B379" s="75" t="s">
        <v>1192</v>
      </c>
      <c r="C379" s="44" t="s">
        <v>8</v>
      </c>
      <c r="D379" s="75">
        <v>33</v>
      </c>
    </row>
    <row r="380" spans="1:4" x14ac:dyDescent="0.35">
      <c r="A380" s="131">
        <v>4072</v>
      </c>
      <c r="B380" s="75" t="s">
        <v>1194</v>
      </c>
      <c r="C380" s="44" t="s">
        <v>8</v>
      </c>
      <c r="D380" s="75">
        <v>33</v>
      </c>
    </row>
    <row r="381" spans="1:4" x14ac:dyDescent="0.35">
      <c r="A381" s="131">
        <v>4099</v>
      </c>
      <c r="B381" s="75" t="s">
        <v>1188</v>
      </c>
      <c r="C381" s="44" t="s">
        <v>8</v>
      </c>
      <c r="D381" s="75">
        <v>33</v>
      </c>
    </row>
    <row r="382" spans="1:4" x14ac:dyDescent="0.35">
      <c r="A382" s="131">
        <v>4145</v>
      </c>
      <c r="B382" s="75" t="s">
        <v>1184</v>
      </c>
      <c r="C382" s="44" t="s">
        <v>8</v>
      </c>
      <c r="D382" s="75">
        <v>33</v>
      </c>
    </row>
    <row r="383" spans="1:4" x14ac:dyDescent="0.35">
      <c r="A383" s="131">
        <v>4152</v>
      </c>
      <c r="B383" s="75" t="s">
        <v>100</v>
      </c>
      <c r="C383" s="44" t="s">
        <v>8</v>
      </c>
      <c r="D383" s="75">
        <v>33</v>
      </c>
    </row>
    <row r="384" spans="1:4" x14ac:dyDescent="0.35">
      <c r="A384" s="25" t="s">
        <v>264</v>
      </c>
      <c r="B384" s="14" t="s">
        <v>265</v>
      </c>
      <c r="C384" s="14" t="s">
        <v>266</v>
      </c>
      <c r="D384" s="14">
        <v>32</v>
      </c>
    </row>
    <row r="385" spans="1:4" x14ac:dyDescent="0.35">
      <c r="A385" s="24">
        <v>208</v>
      </c>
      <c r="B385" s="7" t="s">
        <v>15</v>
      </c>
      <c r="C385" s="7" t="s">
        <v>6</v>
      </c>
      <c r="D385" s="7">
        <v>32</v>
      </c>
    </row>
    <row r="386" spans="1:4" x14ac:dyDescent="0.35">
      <c r="A386" s="25" t="s">
        <v>228</v>
      </c>
      <c r="B386" s="14" t="s">
        <v>229</v>
      </c>
      <c r="C386" s="14" t="s">
        <v>223</v>
      </c>
      <c r="D386" s="14">
        <v>31</v>
      </c>
    </row>
    <row r="387" spans="1:4" x14ac:dyDescent="0.35">
      <c r="A387" s="25" t="s">
        <v>436</v>
      </c>
      <c r="B387" s="14" t="s">
        <v>437</v>
      </c>
      <c r="C387" s="14" t="s">
        <v>8</v>
      </c>
      <c r="D387" s="14">
        <v>30</v>
      </c>
    </row>
    <row r="388" spans="1:4" x14ac:dyDescent="0.35">
      <c r="A388" s="16" t="s">
        <v>1336</v>
      </c>
      <c r="B388" s="16" t="s">
        <v>1114</v>
      </c>
      <c r="C388" s="16" t="s">
        <v>69</v>
      </c>
      <c r="D388" s="16">
        <v>29</v>
      </c>
    </row>
    <row r="389" spans="1:4" x14ac:dyDescent="0.35">
      <c r="A389" s="25" t="s">
        <v>295</v>
      </c>
      <c r="B389" s="14" t="s">
        <v>296</v>
      </c>
      <c r="C389" s="14" t="s">
        <v>256</v>
      </c>
      <c r="D389" s="14">
        <v>28</v>
      </c>
    </row>
    <row r="390" spans="1:4" x14ac:dyDescent="0.35">
      <c r="A390" s="25" t="s">
        <v>356</v>
      </c>
      <c r="B390" s="14" t="s">
        <v>357</v>
      </c>
      <c r="C390" s="14" t="s">
        <v>358</v>
      </c>
      <c r="D390" s="14">
        <v>27</v>
      </c>
    </row>
    <row r="391" spans="1:4" x14ac:dyDescent="0.35">
      <c r="A391" s="25" t="s">
        <v>182</v>
      </c>
      <c r="B391" s="14" t="s">
        <v>183</v>
      </c>
      <c r="C391" s="14" t="s">
        <v>107</v>
      </c>
      <c r="D391" s="14">
        <v>27</v>
      </c>
    </row>
    <row r="392" spans="1:4" x14ac:dyDescent="0.35">
      <c r="A392" s="25" t="s">
        <v>245</v>
      </c>
      <c r="B392" s="14" t="s">
        <v>246</v>
      </c>
      <c r="C392" s="14" t="s">
        <v>247</v>
      </c>
      <c r="D392" s="14">
        <v>26</v>
      </c>
    </row>
    <row r="393" spans="1:4" x14ac:dyDescent="0.35">
      <c r="A393" s="24">
        <v>224</v>
      </c>
      <c r="B393" s="7" t="s">
        <v>46</v>
      </c>
      <c r="C393" s="7" t="s">
        <v>8</v>
      </c>
      <c r="D393" s="7">
        <v>26</v>
      </c>
    </row>
    <row r="394" spans="1:4" x14ac:dyDescent="0.35">
      <c r="A394" s="131">
        <v>4107</v>
      </c>
      <c r="B394" s="75" t="s">
        <v>1189</v>
      </c>
      <c r="C394" s="44" t="s">
        <v>8</v>
      </c>
      <c r="D394" s="75">
        <v>26</v>
      </c>
    </row>
    <row r="395" spans="1:4" x14ac:dyDescent="0.35">
      <c r="A395" s="131" t="s">
        <v>1390</v>
      </c>
      <c r="B395" s="75" t="s">
        <v>1182</v>
      </c>
      <c r="C395" s="44" t="s">
        <v>8</v>
      </c>
      <c r="D395" s="75">
        <v>26</v>
      </c>
    </row>
    <row r="396" spans="1:4" x14ac:dyDescent="0.35">
      <c r="A396" s="24">
        <v>206</v>
      </c>
      <c r="B396" s="7" t="s">
        <v>11</v>
      </c>
      <c r="C396" s="7" t="s">
        <v>12</v>
      </c>
      <c r="D396" s="7">
        <v>24</v>
      </c>
    </row>
    <row r="397" spans="1:4" x14ac:dyDescent="0.35">
      <c r="A397" s="16" t="s">
        <v>1337</v>
      </c>
      <c r="B397" s="16" t="s">
        <v>1091</v>
      </c>
      <c r="C397" s="16" t="s">
        <v>1082</v>
      </c>
      <c r="D397" s="16">
        <v>24</v>
      </c>
    </row>
    <row r="398" spans="1:4" x14ac:dyDescent="0.35">
      <c r="A398" s="16" t="s">
        <v>1338</v>
      </c>
      <c r="B398" s="16" t="s">
        <v>1060</v>
      </c>
      <c r="C398" s="16" t="s">
        <v>1075</v>
      </c>
      <c r="D398" s="16">
        <v>22</v>
      </c>
    </row>
    <row r="399" spans="1:4" x14ac:dyDescent="0.35">
      <c r="A399" s="16" t="s">
        <v>1339</v>
      </c>
      <c r="B399" s="16" t="s">
        <v>1340</v>
      </c>
      <c r="C399" s="16" t="s">
        <v>1341</v>
      </c>
      <c r="D399" s="16">
        <v>21</v>
      </c>
    </row>
    <row r="400" spans="1:4" x14ac:dyDescent="0.35">
      <c r="A400" s="16" t="s">
        <v>1342</v>
      </c>
      <c r="B400" s="16" t="s">
        <v>1343</v>
      </c>
      <c r="C400" s="16" t="s">
        <v>188</v>
      </c>
      <c r="D400" s="16">
        <v>20</v>
      </c>
    </row>
    <row r="401" spans="1:4" x14ac:dyDescent="0.35">
      <c r="A401" s="131">
        <v>4087</v>
      </c>
      <c r="B401" s="75" t="s">
        <v>1191</v>
      </c>
      <c r="C401" s="44" t="s">
        <v>8</v>
      </c>
      <c r="D401" s="75">
        <v>20</v>
      </c>
    </row>
    <row r="402" spans="1:4" x14ac:dyDescent="0.35">
      <c r="A402" s="25" t="s">
        <v>173</v>
      </c>
      <c r="B402" s="14" t="s">
        <v>174</v>
      </c>
      <c r="C402" s="14" t="s">
        <v>115</v>
      </c>
      <c r="D402" s="14">
        <v>19</v>
      </c>
    </row>
    <row r="403" spans="1:4" x14ac:dyDescent="0.35">
      <c r="A403" s="25" t="s">
        <v>278</v>
      </c>
      <c r="B403" s="14" t="s">
        <v>279</v>
      </c>
      <c r="C403" s="14" t="s">
        <v>147</v>
      </c>
      <c r="D403" s="14">
        <v>18</v>
      </c>
    </row>
    <row r="404" spans="1:4" x14ac:dyDescent="0.35">
      <c r="A404" s="24">
        <v>218</v>
      </c>
      <c r="B404" s="7" t="s">
        <v>34</v>
      </c>
      <c r="C404" s="7" t="s">
        <v>35</v>
      </c>
      <c r="D404" s="7">
        <v>17</v>
      </c>
    </row>
    <row r="405" spans="1:4" x14ac:dyDescent="0.35">
      <c r="A405" s="131">
        <v>4082</v>
      </c>
      <c r="B405" s="75" t="s">
        <v>1190</v>
      </c>
      <c r="C405" s="44" t="s">
        <v>8</v>
      </c>
      <c r="D405" s="75">
        <v>17</v>
      </c>
    </row>
    <row r="406" spans="1:4" x14ac:dyDescent="0.35">
      <c r="A406" s="131" t="s">
        <v>1391</v>
      </c>
      <c r="B406" s="75" t="s">
        <v>1185</v>
      </c>
      <c r="C406" s="44" t="s">
        <v>8</v>
      </c>
      <c r="D406" s="75">
        <v>17</v>
      </c>
    </row>
    <row r="407" spans="1:4" x14ac:dyDescent="0.35">
      <c r="A407" s="25" t="s">
        <v>252</v>
      </c>
      <c r="B407" s="14" t="s">
        <v>253</v>
      </c>
      <c r="C407" s="14" t="s">
        <v>147</v>
      </c>
      <c r="D407" s="14">
        <v>16</v>
      </c>
    </row>
    <row r="408" spans="1:4" x14ac:dyDescent="0.35">
      <c r="A408" s="16" t="s">
        <v>513</v>
      </c>
      <c r="B408" s="16" t="s">
        <v>1093</v>
      </c>
      <c r="C408" s="16" t="s">
        <v>835</v>
      </c>
      <c r="D408" s="16">
        <v>16</v>
      </c>
    </row>
    <row r="409" spans="1:4" x14ac:dyDescent="0.35">
      <c r="A409" s="25" t="s">
        <v>387</v>
      </c>
      <c r="B409" s="14" t="s">
        <v>388</v>
      </c>
      <c r="C409" s="14" t="s">
        <v>389</v>
      </c>
      <c r="D409" s="14">
        <v>14</v>
      </c>
    </row>
    <row r="410" spans="1:4" x14ac:dyDescent="0.35">
      <c r="A410" s="25" t="s">
        <v>138</v>
      </c>
      <c r="B410" s="14" t="s">
        <v>139</v>
      </c>
      <c r="C410" s="14" t="s">
        <v>140</v>
      </c>
      <c r="D410" s="14">
        <v>14</v>
      </c>
    </row>
    <row r="411" spans="1:4" x14ac:dyDescent="0.35">
      <c r="A411" s="131">
        <v>4055</v>
      </c>
      <c r="B411" s="75" t="s">
        <v>1187</v>
      </c>
      <c r="C411" s="44" t="s">
        <v>8</v>
      </c>
      <c r="D411" s="75">
        <v>13</v>
      </c>
    </row>
    <row r="412" spans="1:4" x14ac:dyDescent="0.35">
      <c r="A412" s="131">
        <v>4088</v>
      </c>
      <c r="B412" s="75" t="s">
        <v>1181</v>
      </c>
      <c r="C412" s="44" t="s">
        <v>8</v>
      </c>
      <c r="D412" s="75">
        <v>13</v>
      </c>
    </row>
    <row r="413" spans="1:4" x14ac:dyDescent="0.35">
      <c r="A413" s="131" t="s">
        <v>1392</v>
      </c>
      <c r="B413" s="75" t="s">
        <v>1183</v>
      </c>
      <c r="C413" s="44" t="s">
        <v>8</v>
      </c>
      <c r="D413" s="75">
        <v>13</v>
      </c>
    </row>
    <row r="414" spans="1:4" x14ac:dyDescent="0.35">
      <c r="A414" s="131">
        <v>4128</v>
      </c>
      <c r="B414" s="75" t="s">
        <v>1201</v>
      </c>
      <c r="C414" s="44" t="s">
        <v>1200</v>
      </c>
      <c r="D414" s="75">
        <v>7</v>
      </c>
    </row>
    <row r="415" spans="1:4" x14ac:dyDescent="0.35">
      <c r="A415" s="16" t="s">
        <v>1344</v>
      </c>
      <c r="B415" s="16" t="s">
        <v>1085</v>
      </c>
      <c r="C415" s="16" t="s">
        <v>1079</v>
      </c>
      <c r="D415" s="16">
        <v>5</v>
      </c>
    </row>
    <row r="416" spans="1:4" x14ac:dyDescent="0.35">
      <c r="A416" s="25" t="s">
        <v>527</v>
      </c>
      <c r="B416" s="14" t="s">
        <v>528</v>
      </c>
      <c r="C416" s="14" t="s">
        <v>147</v>
      </c>
      <c r="D416" s="14">
        <v>3</v>
      </c>
    </row>
    <row r="417" spans="1:4" x14ac:dyDescent="0.35">
      <c r="A417" s="25" t="s">
        <v>445</v>
      </c>
      <c r="B417" s="14" t="s">
        <v>446</v>
      </c>
      <c r="C417" s="14" t="s">
        <v>8</v>
      </c>
      <c r="D417" s="14">
        <v>3</v>
      </c>
    </row>
    <row r="418" spans="1:4" x14ac:dyDescent="0.35">
      <c r="A418" s="131">
        <v>4091</v>
      </c>
      <c r="B418" s="75" t="s">
        <v>1186</v>
      </c>
      <c r="C418" s="44" t="s">
        <v>8</v>
      </c>
      <c r="D418" s="75">
        <v>0</v>
      </c>
    </row>
  </sheetData>
  <sortState xmlns:xlrd2="http://schemas.microsoft.com/office/spreadsheetml/2017/richdata2" ref="F7:H12">
    <sortCondition descending="1" ref="G7:G1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935BD-0E69-4D94-B5E2-55B400A9AC6C}">
  <dimension ref="A1:J565"/>
  <sheetViews>
    <sheetView tabSelected="1" workbookViewId="0">
      <selection activeCell="H10" sqref="H10"/>
    </sheetView>
  </sheetViews>
  <sheetFormatPr defaultRowHeight="14.5" x14ac:dyDescent="0.35"/>
  <cols>
    <col min="1" max="1" width="8.7265625" style="45"/>
    <col min="2" max="2" width="50.453125" style="42" bestFit="1" customWidth="1"/>
    <col min="3" max="3" width="18.6328125" style="42" customWidth="1"/>
    <col min="4" max="4" width="8.7265625" style="42"/>
    <col min="6" max="6" width="24.08984375" customWidth="1"/>
  </cols>
  <sheetData>
    <row r="1" spans="1:10" x14ac:dyDescent="0.35">
      <c r="A1" s="45" t="s">
        <v>0</v>
      </c>
      <c r="B1" s="42" t="s">
        <v>1</v>
      </c>
      <c r="C1" s="42" t="s">
        <v>620</v>
      </c>
      <c r="D1" s="38" t="s">
        <v>796</v>
      </c>
      <c r="E1" s="38" t="s">
        <v>1380</v>
      </c>
    </row>
    <row r="2" spans="1:10" x14ac:dyDescent="0.35">
      <c r="A2" s="118" t="s">
        <v>1010</v>
      </c>
      <c r="B2" s="119" t="s">
        <v>619</v>
      </c>
      <c r="C2" s="119" t="s">
        <v>45</v>
      </c>
      <c r="D2" s="120">
        <f>23069-890</f>
        <v>22179</v>
      </c>
      <c r="F2" s="1" t="s">
        <v>74</v>
      </c>
      <c r="G2" s="3" t="s">
        <v>539</v>
      </c>
    </row>
    <row r="3" spans="1:10" x14ac:dyDescent="0.35">
      <c r="A3" s="121" t="s">
        <v>1011</v>
      </c>
      <c r="B3" s="22" t="s">
        <v>605</v>
      </c>
      <c r="C3" s="22" t="s">
        <v>1025</v>
      </c>
      <c r="D3" s="101">
        <v>13870</v>
      </c>
      <c r="F3" s="4" t="s">
        <v>102</v>
      </c>
      <c r="G3" s="17" t="s">
        <v>540</v>
      </c>
    </row>
    <row r="4" spans="1:10" x14ac:dyDescent="0.35">
      <c r="A4" s="122" t="s">
        <v>1346</v>
      </c>
      <c r="B4" s="115" t="s">
        <v>1347</v>
      </c>
      <c r="C4" s="115" t="s">
        <v>1348</v>
      </c>
      <c r="D4" s="123">
        <v>13275</v>
      </c>
      <c r="F4" s="10" t="s">
        <v>537</v>
      </c>
      <c r="G4" s="17" t="s">
        <v>541</v>
      </c>
    </row>
    <row r="5" spans="1:10" x14ac:dyDescent="0.35">
      <c r="A5" s="124" t="s">
        <v>1012</v>
      </c>
      <c r="B5" s="49" t="s">
        <v>625</v>
      </c>
      <c r="C5" s="50" t="s">
        <v>8</v>
      </c>
      <c r="D5" s="106">
        <v>13100</v>
      </c>
      <c r="E5">
        <f>(13000*0.25)+13100</f>
        <v>16350</v>
      </c>
      <c r="F5" s="68" t="s">
        <v>77</v>
      </c>
      <c r="G5" s="68" t="s">
        <v>539</v>
      </c>
    </row>
    <row r="6" spans="1:10" x14ac:dyDescent="0.35">
      <c r="A6" s="121" t="s">
        <v>1000</v>
      </c>
      <c r="B6" s="22" t="s">
        <v>602</v>
      </c>
      <c r="C6" s="22" t="s">
        <v>45</v>
      </c>
      <c r="D6" s="101">
        <v>8011</v>
      </c>
      <c r="F6" s="38" t="s">
        <v>797</v>
      </c>
    </row>
    <row r="7" spans="1:10" x14ac:dyDescent="0.35">
      <c r="A7" s="125" t="s">
        <v>705</v>
      </c>
      <c r="B7" s="12" t="s">
        <v>706</v>
      </c>
      <c r="C7" s="12" t="s">
        <v>707</v>
      </c>
      <c r="D7" s="104">
        <v>6394</v>
      </c>
      <c r="F7" t="s">
        <v>995</v>
      </c>
      <c r="G7">
        <v>204607</v>
      </c>
    </row>
    <row r="8" spans="1:10" x14ac:dyDescent="0.35">
      <c r="A8" s="121" t="s">
        <v>1013</v>
      </c>
      <c r="B8" s="22" t="s">
        <v>658</v>
      </c>
      <c r="C8" s="22" t="s">
        <v>592</v>
      </c>
      <c r="D8" s="101">
        <v>3720</v>
      </c>
    </row>
    <row r="9" spans="1:10" x14ac:dyDescent="0.35">
      <c r="A9" s="124" t="s">
        <v>1014</v>
      </c>
      <c r="B9" s="49" t="s">
        <v>557</v>
      </c>
      <c r="C9" s="50" t="s">
        <v>8</v>
      </c>
      <c r="D9" s="106">
        <v>3256</v>
      </c>
      <c r="E9">
        <f>3256*0.25+3256</f>
        <v>4070</v>
      </c>
      <c r="F9" t="s">
        <v>798</v>
      </c>
      <c r="G9" t="s">
        <v>621</v>
      </c>
      <c r="H9" t="s">
        <v>1381</v>
      </c>
      <c r="J9" s="40"/>
    </row>
    <row r="10" spans="1:10" x14ac:dyDescent="0.35">
      <c r="A10" s="121" t="s">
        <v>998</v>
      </c>
      <c r="B10" s="22" t="s">
        <v>591</v>
      </c>
      <c r="C10" s="22" t="s">
        <v>592</v>
      </c>
      <c r="D10" s="101">
        <v>2853</v>
      </c>
      <c r="F10" t="s">
        <v>8</v>
      </c>
      <c r="G10">
        <f>2500+172+58422</f>
        <v>61094</v>
      </c>
      <c r="H10" s="130">
        <f>2500+172+73027</f>
        <v>75699</v>
      </c>
      <c r="I10" t="s">
        <v>1378</v>
      </c>
    </row>
    <row r="11" spans="1:10" x14ac:dyDescent="0.35">
      <c r="A11" s="126" t="s">
        <v>996</v>
      </c>
      <c r="B11" s="127" t="s">
        <v>548</v>
      </c>
      <c r="C11" s="128" t="s">
        <v>8</v>
      </c>
      <c r="D11" s="129">
        <v>2791</v>
      </c>
      <c r="E11">
        <f>2791*0.25+2791</f>
        <v>3488.75</v>
      </c>
      <c r="F11" t="s">
        <v>45</v>
      </c>
      <c r="G11">
        <v>45840</v>
      </c>
      <c r="H11" t="s">
        <v>1379</v>
      </c>
      <c r="J11" s="40"/>
    </row>
    <row r="12" spans="1:10" x14ac:dyDescent="0.35">
      <c r="A12" s="46" t="s">
        <v>1015</v>
      </c>
      <c r="B12" s="21" t="s">
        <v>653</v>
      </c>
      <c r="C12" s="21" t="s">
        <v>45</v>
      </c>
      <c r="D12" s="21">
        <v>2700</v>
      </c>
      <c r="F12" t="s">
        <v>592</v>
      </c>
      <c r="G12">
        <f>27195+2397</f>
        <v>29592</v>
      </c>
      <c r="H12" t="s">
        <v>1379</v>
      </c>
    </row>
    <row r="13" spans="1:10" x14ac:dyDescent="0.35">
      <c r="A13" s="25" t="s">
        <v>786</v>
      </c>
      <c r="B13" s="14" t="s">
        <v>787</v>
      </c>
      <c r="C13" s="14" t="s">
        <v>788</v>
      </c>
      <c r="D13" s="14">
        <v>2697</v>
      </c>
      <c r="F13" s="38" t="s">
        <v>238</v>
      </c>
      <c r="G13">
        <f>17332+920</f>
        <v>18252</v>
      </c>
    </row>
    <row r="14" spans="1:10" x14ac:dyDescent="0.35">
      <c r="A14" s="47" t="s">
        <v>1016</v>
      </c>
      <c r="B14" s="43" t="s">
        <v>626</v>
      </c>
      <c r="C14" s="44" t="s">
        <v>8</v>
      </c>
      <c r="D14" s="44">
        <v>2657</v>
      </c>
      <c r="F14" s="38" t="s">
        <v>1348</v>
      </c>
      <c r="G14">
        <v>14666</v>
      </c>
    </row>
    <row r="15" spans="1:10" x14ac:dyDescent="0.35">
      <c r="A15" s="47" t="s">
        <v>1005</v>
      </c>
      <c r="B15" s="43" t="s">
        <v>551</v>
      </c>
      <c r="C15" s="44" t="s">
        <v>8</v>
      </c>
      <c r="D15" s="44">
        <v>2641</v>
      </c>
      <c r="F15" s="38" t="s">
        <v>444</v>
      </c>
      <c r="G15">
        <f>10734+758</f>
        <v>11492</v>
      </c>
      <c r="I15" s="40"/>
    </row>
    <row r="16" spans="1:10" x14ac:dyDescent="0.35">
      <c r="A16" s="47" t="s">
        <v>1017</v>
      </c>
      <c r="B16" s="43" t="s">
        <v>627</v>
      </c>
      <c r="C16" s="44" t="s">
        <v>8</v>
      </c>
      <c r="D16" s="44">
        <v>2500</v>
      </c>
      <c r="F16" s="38" t="s">
        <v>707</v>
      </c>
      <c r="G16">
        <v>8350</v>
      </c>
    </row>
    <row r="17" spans="1:7" x14ac:dyDescent="0.35">
      <c r="A17" s="69" t="s">
        <v>912</v>
      </c>
      <c r="B17" s="116" t="s">
        <v>909</v>
      </c>
      <c r="C17" s="116" t="s">
        <v>592</v>
      </c>
      <c r="D17" s="116">
        <v>2397</v>
      </c>
      <c r="F17" s="38" t="s">
        <v>69</v>
      </c>
      <c r="G17">
        <f>50+3988+139+675</f>
        <v>4852</v>
      </c>
    </row>
    <row r="18" spans="1:7" x14ac:dyDescent="0.35">
      <c r="A18" s="46" t="s">
        <v>1018</v>
      </c>
      <c r="B18" s="21" t="s">
        <v>669</v>
      </c>
      <c r="C18" s="21" t="s">
        <v>670</v>
      </c>
      <c r="D18" s="21">
        <v>2391</v>
      </c>
      <c r="F18" s="38" t="s">
        <v>177</v>
      </c>
      <c r="G18">
        <v>3199</v>
      </c>
    </row>
    <row r="19" spans="1:7" x14ac:dyDescent="0.35">
      <c r="A19" s="46" t="s">
        <v>999</v>
      </c>
      <c r="B19" s="21" t="s">
        <v>67</v>
      </c>
      <c r="C19" s="21" t="s">
        <v>538</v>
      </c>
      <c r="D19" s="21">
        <v>2362</v>
      </c>
      <c r="F19" s="38" t="s">
        <v>147</v>
      </c>
      <c r="G19">
        <f>1333+60</f>
        <v>1393</v>
      </c>
    </row>
    <row r="20" spans="1:7" x14ac:dyDescent="0.35">
      <c r="A20" s="46" t="s">
        <v>1427</v>
      </c>
      <c r="B20" s="21" t="s">
        <v>667</v>
      </c>
      <c r="C20" s="21" t="s">
        <v>592</v>
      </c>
      <c r="D20" s="21">
        <v>2337</v>
      </c>
    </row>
    <row r="21" spans="1:7" x14ac:dyDescent="0.35">
      <c r="A21" s="25" t="s">
        <v>688</v>
      </c>
      <c r="B21" s="14" t="s">
        <v>689</v>
      </c>
      <c r="C21" s="14" t="s">
        <v>536</v>
      </c>
      <c r="D21" s="14">
        <v>2293</v>
      </c>
    </row>
    <row r="22" spans="1:7" x14ac:dyDescent="0.35">
      <c r="A22" s="46">
        <v>277</v>
      </c>
      <c r="B22" s="21" t="s">
        <v>657</v>
      </c>
      <c r="C22" s="21" t="s">
        <v>45</v>
      </c>
      <c r="D22" s="21">
        <v>2102</v>
      </c>
    </row>
    <row r="23" spans="1:7" x14ac:dyDescent="0.35">
      <c r="A23" s="46">
        <v>262</v>
      </c>
      <c r="B23" s="21" t="s">
        <v>611</v>
      </c>
      <c r="C23" s="21" t="s">
        <v>592</v>
      </c>
      <c r="D23" s="21">
        <v>2018</v>
      </c>
    </row>
    <row r="24" spans="1:7" x14ac:dyDescent="0.35">
      <c r="A24" s="46">
        <v>284</v>
      </c>
      <c r="B24" s="21" t="s">
        <v>665</v>
      </c>
      <c r="C24" s="21" t="s">
        <v>666</v>
      </c>
      <c r="D24" s="21">
        <v>1884</v>
      </c>
    </row>
    <row r="25" spans="1:7" x14ac:dyDescent="0.35">
      <c r="A25" s="46">
        <v>246</v>
      </c>
      <c r="B25" s="21" t="s">
        <v>589</v>
      </c>
      <c r="C25" s="21" t="s">
        <v>45</v>
      </c>
      <c r="D25" s="21">
        <v>1876</v>
      </c>
    </row>
    <row r="26" spans="1:7" x14ac:dyDescent="0.35">
      <c r="A26" s="25" t="s">
        <v>725</v>
      </c>
      <c r="B26" s="14" t="s">
        <v>726</v>
      </c>
      <c r="C26" s="14" t="s">
        <v>444</v>
      </c>
      <c r="D26" s="14">
        <v>1747</v>
      </c>
    </row>
    <row r="27" spans="1:7" x14ac:dyDescent="0.35">
      <c r="A27" s="47">
        <v>4159</v>
      </c>
      <c r="B27" s="44" t="s">
        <v>81</v>
      </c>
      <c r="C27" s="44" t="s">
        <v>8</v>
      </c>
      <c r="D27" s="44">
        <f>1345+320</f>
        <v>1665</v>
      </c>
    </row>
    <row r="28" spans="1:7" x14ac:dyDescent="0.35">
      <c r="A28" s="47">
        <v>4313</v>
      </c>
      <c r="B28" s="43" t="s">
        <v>628</v>
      </c>
      <c r="C28" s="44" t="s">
        <v>8</v>
      </c>
      <c r="D28" s="44">
        <v>1649</v>
      </c>
    </row>
    <row r="29" spans="1:7" x14ac:dyDescent="0.35">
      <c r="A29" s="25" t="s">
        <v>784</v>
      </c>
      <c r="B29" s="14" t="s">
        <v>785</v>
      </c>
      <c r="C29" s="14" t="s">
        <v>707</v>
      </c>
      <c r="D29" s="14">
        <v>1506</v>
      </c>
    </row>
    <row r="30" spans="1:7" x14ac:dyDescent="0.35">
      <c r="A30" s="47">
        <v>4276</v>
      </c>
      <c r="B30" s="43" t="s">
        <v>562</v>
      </c>
      <c r="C30" s="44" t="s">
        <v>8</v>
      </c>
      <c r="D30" s="44">
        <v>1489</v>
      </c>
    </row>
    <row r="31" spans="1:7" x14ac:dyDescent="0.35">
      <c r="A31" s="25" t="s">
        <v>791</v>
      </c>
      <c r="B31" s="14" t="s">
        <v>792</v>
      </c>
      <c r="C31" s="14" t="s">
        <v>238</v>
      </c>
      <c r="D31" s="14">
        <v>1489</v>
      </c>
    </row>
    <row r="32" spans="1:7" x14ac:dyDescent="0.35">
      <c r="A32" s="117" t="s">
        <v>1349</v>
      </c>
      <c r="B32" s="114" t="s">
        <v>1350</v>
      </c>
      <c r="C32" s="114" t="s">
        <v>1348</v>
      </c>
      <c r="D32" s="114">
        <v>1391</v>
      </c>
    </row>
    <row r="33" spans="1:4" x14ac:dyDescent="0.35">
      <c r="A33" s="25" t="s">
        <v>736</v>
      </c>
      <c r="B33" s="14" t="s">
        <v>737</v>
      </c>
      <c r="C33" s="14" t="s">
        <v>738</v>
      </c>
      <c r="D33" s="14">
        <v>1381</v>
      </c>
    </row>
    <row r="34" spans="1:4" x14ac:dyDescent="0.35">
      <c r="A34" s="47">
        <v>4314</v>
      </c>
      <c r="B34" s="43" t="s">
        <v>629</v>
      </c>
      <c r="C34" s="44" t="s">
        <v>8</v>
      </c>
      <c r="D34" s="44">
        <v>1270</v>
      </c>
    </row>
    <row r="35" spans="1:4" x14ac:dyDescent="0.35">
      <c r="A35" s="25" t="s">
        <v>495</v>
      </c>
      <c r="B35" s="14" t="s">
        <v>496</v>
      </c>
      <c r="C35" s="14" t="s">
        <v>238</v>
      </c>
      <c r="D35" s="14">
        <v>1220</v>
      </c>
    </row>
    <row r="36" spans="1:4" x14ac:dyDescent="0.35">
      <c r="A36" s="25" t="s">
        <v>778</v>
      </c>
      <c r="B36" s="14" t="s">
        <v>779</v>
      </c>
      <c r="C36" s="14" t="s">
        <v>238</v>
      </c>
      <c r="D36" s="14">
        <v>1209</v>
      </c>
    </row>
    <row r="37" spans="1:4" x14ac:dyDescent="0.35">
      <c r="A37" s="46">
        <v>281</v>
      </c>
      <c r="B37" s="21" t="s">
        <v>662</v>
      </c>
      <c r="C37" s="21" t="s">
        <v>45</v>
      </c>
      <c r="D37" s="21">
        <v>1208</v>
      </c>
    </row>
    <row r="38" spans="1:4" x14ac:dyDescent="0.35">
      <c r="A38" s="47">
        <v>4301</v>
      </c>
      <c r="B38" s="43" t="s">
        <v>630</v>
      </c>
      <c r="C38" s="44" t="s">
        <v>8</v>
      </c>
      <c r="D38" s="44">
        <v>1204</v>
      </c>
    </row>
    <row r="39" spans="1:4" x14ac:dyDescent="0.35">
      <c r="A39" s="47">
        <v>4272</v>
      </c>
      <c r="B39" s="43" t="s">
        <v>556</v>
      </c>
      <c r="C39" s="44" t="s">
        <v>8</v>
      </c>
      <c r="D39" s="44">
        <v>1175</v>
      </c>
    </row>
    <row r="40" spans="1:4" x14ac:dyDescent="0.35">
      <c r="A40" s="25" t="s">
        <v>534</v>
      </c>
      <c r="B40" s="14" t="s">
        <v>535</v>
      </c>
      <c r="C40" s="14" t="s">
        <v>536</v>
      </c>
      <c r="D40" s="14">
        <v>1167</v>
      </c>
    </row>
    <row r="41" spans="1:4" x14ac:dyDescent="0.35">
      <c r="A41" s="25" t="s">
        <v>758</v>
      </c>
      <c r="B41" s="14" t="s">
        <v>759</v>
      </c>
      <c r="C41" s="14" t="s">
        <v>444</v>
      </c>
      <c r="D41" s="14">
        <v>1126</v>
      </c>
    </row>
    <row r="42" spans="1:4" x14ac:dyDescent="0.35">
      <c r="A42" s="46">
        <v>292</v>
      </c>
      <c r="B42" s="21" t="s">
        <v>675</v>
      </c>
      <c r="C42" s="21" t="s">
        <v>676</v>
      </c>
      <c r="D42" s="21">
        <v>1112</v>
      </c>
    </row>
    <row r="43" spans="1:4" x14ac:dyDescent="0.35">
      <c r="A43" s="69" t="s">
        <v>913</v>
      </c>
      <c r="B43" s="116" t="s">
        <v>910</v>
      </c>
      <c r="C43" s="116" t="s">
        <v>911</v>
      </c>
      <c r="D43" s="116">
        <v>1111</v>
      </c>
    </row>
    <row r="44" spans="1:4" x14ac:dyDescent="0.35">
      <c r="A44" s="46">
        <v>274</v>
      </c>
      <c r="B44" s="21" t="s">
        <v>654</v>
      </c>
      <c r="C44" s="21" t="s">
        <v>69</v>
      </c>
      <c r="D44" s="21">
        <v>1072</v>
      </c>
    </row>
    <row r="45" spans="1:4" x14ac:dyDescent="0.35">
      <c r="A45" s="47">
        <v>4302</v>
      </c>
      <c r="B45" s="43" t="s">
        <v>631</v>
      </c>
      <c r="C45" s="44" t="s">
        <v>8</v>
      </c>
      <c r="D45" s="44">
        <v>1067</v>
      </c>
    </row>
    <row r="46" spans="1:4" x14ac:dyDescent="0.35">
      <c r="A46" s="47">
        <v>4293</v>
      </c>
      <c r="B46" s="43" t="s">
        <v>632</v>
      </c>
      <c r="C46" s="44" t="s">
        <v>8</v>
      </c>
      <c r="D46" s="44">
        <v>1047</v>
      </c>
    </row>
    <row r="47" spans="1:4" x14ac:dyDescent="0.35">
      <c r="A47" s="25" t="s">
        <v>698</v>
      </c>
      <c r="B47" s="14" t="s">
        <v>699</v>
      </c>
      <c r="C47" s="14" t="s">
        <v>536</v>
      </c>
      <c r="D47" s="14">
        <v>1034</v>
      </c>
    </row>
    <row r="48" spans="1:4" x14ac:dyDescent="0.35">
      <c r="A48" s="47">
        <v>4315</v>
      </c>
      <c r="B48" s="43" t="s">
        <v>633</v>
      </c>
      <c r="C48" s="44" t="s">
        <v>8</v>
      </c>
      <c r="D48" s="44">
        <v>1002</v>
      </c>
    </row>
    <row r="49" spans="1:4" x14ac:dyDescent="0.35">
      <c r="A49" s="25" t="s">
        <v>269</v>
      </c>
      <c r="B49" s="14" t="s">
        <v>270</v>
      </c>
      <c r="C49" s="14" t="s">
        <v>238</v>
      </c>
      <c r="D49" s="14">
        <v>997</v>
      </c>
    </row>
    <row r="50" spans="1:4" x14ac:dyDescent="0.35">
      <c r="A50" s="47">
        <v>4274</v>
      </c>
      <c r="B50" s="43" t="s">
        <v>561</v>
      </c>
      <c r="C50" s="44" t="s">
        <v>8</v>
      </c>
      <c r="D50" s="44">
        <v>983</v>
      </c>
    </row>
    <row r="51" spans="1:4" x14ac:dyDescent="0.35">
      <c r="A51" s="25" t="s">
        <v>739</v>
      </c>
      <c r="B51" s="14" t="s">
        <v>740</v>
      </c>
      <c r="C51" s="14" t="s">
        <v>125</v>
      </c>
      <c r="D51" s="14">
        <v>980</v>
      </c>
    </row>
    <row r="52" spans="1:4" x14ac:dyDescent="0.35">
      <c r="A52" s="25" t="s">
        <v>449</v>
      </c>
      <c r="B52" s="14" t="s">
        <v>450</v>
      </c>
      <c r="C52" s="14" t="s">
        <v>238</v>
      </c>
      <c r="D52" s="14">
        <v>956</v>
      </c>
    </row>
    <row r="53" spans="1:4" x14ac:dyDescent="0.35">
      <c r="A53" s="47">
        <v>4282</v>
      </c>
      <c r="B53" s="43" t="s">
        <v>634</v>
      </c>
      <c r="C53" s="44" t="s">
        <v>8</v>
      </c>
      <c r="D53" s="44">
        <v>925</v>
      </c>
    </row>
    <row r="54" spans="1:4" x14ac:dyDescent="0.35">
      <c r="A54" s="46">
        <v>271</v>
      </c>
      <c r="B54" s="21" t="s">
        <v>651</v>
      </c>
      <c r="C54" s="21" t="s">
        <v>37</v>
      </c>
      <c r="D54" s="21">
        <v>902</v>
      </c>
    </row>
    <row r="55" spans="1:4" x14ac:dyDescent="0.35">
      <c r="A55" s="47">
        <v>4309</v>
      </c>
      <c r="B55" s="43" t="s">
        <v>635</v>
      </c>
      <c r="C55" s="44" t="s">
        <v>8</v>
      </c>
      <c r="D55" s="44">
        <v>901</v>
      </c>
    </row>
    <row r="56" spans="1:4" x14ac:dyDescent="0.35">
      <c r="A56" s="47">
        <v>4275</v>
      </c>
      <c r="B56" s="43" t="s">
        <v>568</v>
      </c>
      <c r="C56" s="44" t="s">
        <v>8</v>
      </c>
      <c r="D56" s="44">
        <v>887</v>
      </c>
    </row>
    <row r="57" spans="1:4" x14ac:dyDescent="0.35">
      <c r="A57" s="47">
        <v>4308</v>
      </c>
      <c r="B57" s="43" t="s">
        <v>636</v>
      </c>
      <c r="C57" s="44" t="s">
        <v>8</v>
      </c>
      <c r="D57" s="44">
        <v>855</v>
      </c>
    </row>
    <row r="58" spans="1:4" x14ac:dyDescent="0.35">
      <c r="A58" s="117" t="s">
        <v>1213</v>
      </c>
      <c r="B58" s="114" t="s">
        <v>865</v>
      </c>
      <c r="C58" s="114" t="s">
        <v>864</v>
      </c>
      <c r="D58" s="114">
        <v>849</v>
      </c>
    </row>
    <row r="59" spans="1:4" x14ac:dyDescent="0.35">
      <c r="A59" s="46">
        <v>288</v>
      </c>
      <c r="B59" s="21" t="s">
        <v>671</v>
      </c>
      <c r="C59" s="21" t="s">
        <v>45</v>
      </c>
      <c r="D59" s="21">
        <v>842</v>
      </c>
    </row>
    <row r="60" spans="1:4" x14ac:dyDescent="0.35">
      <c r="A60" s="46">
        <v>267</v>
      </c>
      <c r="B60" s="21" t="s">
        <v>617</v>
      </c>
      <c r="C60" s="21" t="s">
        <v>618</v>
      </c>
      <c r="D60" s="21">
        <v>837</v>
      </c>
    </row>
    <row r="61" spans="1:4" x14ac:dyDescent="0.35">
      <c r="A61" s="46">
        <v>255</v>
      </c>
      <c r="B61" s="21" t="s">
        <v>601</v>
      </c>
      <c r="C61" s="21" t="s">
        <v>45</v>
      </c>
      <c r="D61" s="21">
        <v>824</v>
      </c>
    </row>
    <row r="62" spans="1:4" x14ac:dyDescent="0.35">
      <c r="A62" s="47">
        <v>4235</v>
      </c>
      <c r="B62" s="43" t="s">
        <v>549</v>
      </c>
      <c r="C62" s="44" t="s">
        <v>8</v>
      </c>
      <c r="D62" s="44">
        <v>820</v>
      </c>
    </row>
    <row r="63" spans="1:4" x14ac:dyDescent="0.35">
      <c r="A63" s="25" t="s">
        <v>217</v>
      </c>
      <c r="B63" s="14" t="s">
        <v>218</v>
      </c>
      <c r="C63" s="14" t="s">
        <v>8</v>
      </c>
      <c r="D63" s="14">
        <v>815</v>
      </c>
    </row>
    <row r="64" spans="1:4" x14ac:dyDescent="0.35">
      <c r="A64" s="46">
        <v>248</v>
      </c>
      <c r="B64" s="21" t="s">
        <v>593</v>
      </c>
      <c r="C64" s="21" t="s">
        <v>45</v>
      </c>
      <c r="D64" s="21">
        <v>791</v>
      </c>
    </row>
    <row r="65" spans="1:4" x14ac:dyDescent="0.35">
      <c r="A65" s="46">
        <v>275</v>
      </c>
      <c r="B65" s="21" t="s">
        <v>655</v>
      </c>
      <c r="C65" s="21" t="s">
        <v>63</v>
      </c>
      <c r="D65" s="21">
        <v>760</v>
      </c>
    </row>
    <row r="66" spans="1:4" x14ac:dyDescent="0.35">
      <c r="A66" s="47">
        <v>4307</v>
      </c>
      <c r="B66" s="43" t="s">
        <v>637</v>
      </c>
      <c r="C66" s="44" t="s">
        <v>8</v>
      </c>
      <c r="D66" s="44">
        <v>757</v>
      </c>
    </row>
    <row r="67" spans="1:4" x14ac:dyDescent="0.35">
      <c r="A67" s="47">
        <v>4277</v>
      </c>
      <c r="B67" s="43" t="s">
        <v>638</v>
      </c>
      <c r="C67" s="44" t="s">
        <v>8</v>
      </c>
      <c r="D67" s="44">
        <v>752</v>
      </c>
    </row>
    <row r="68" spans="1:4" x14ac:dyDescent="0.35">
      <c r="A68" s="25" t="s">
        <v>700</v>
      </c>
      <c r="B68" s="14" t="s">
        <v>701</v>
      </c>
      <c r="C68" s="14" t="s">
        <v>536</v>
      </c>
      <c r="D68" s="14">
        <v>739</v>
      </c>
    </row>
    <row r="69" spans="1:4" x14ac:dyDescent="0.35">
      <c r="A69" s="25" t="s">
        <v>169</v>
      </c>
      <c r="B69" s="14" t="s">
        <v>170</v>
      </c>
      <c r="C69" s="14" t="s">
        <v>69</v>
      </c>
      <c r="D69" s="14">
        <v>708</v>
      </c>
    </row>
    <row r="70" spans="1:4" x14ac:dyDescent="0.35">
      <c r="A70" s="47">
        <v>4304</v>
      </c>
      <c r="B70" s="43" t="s">
        <v>639</v>
      </c>
      <c r="C70" s="44" t="s">
        <v>8</v>
      </c>
      <c r="D70" s="44">
        <v>702</v>
      </c>
    </row>
    <row r="71" spans="1:4" x14ac:dyDescent="0.35">
      <c r="A71" s="47">
        <v>4292</v>
      </c>
      <c r="B71" s="43" t="s">
        <v>640</v>
      </c>
      <c r="C71" s="44" t="s">
        <v>8</v>
      </c>
      <c r="D71" s="44">
        <v>697</v>
      </c>
    </row>
    <row r="72" spans="1:4" x14ac:dyDescent="0.35">
      <c r="A72" s="25" t="s">
        <v>772</v>
      </c>
      <c r="B72" s="14" t="s">
        <v>773</v>
      </c>
      <c r="C72" s="14" t="s">
        <v>774</v>
      </c>
      <c r="D72" s="14">
        <v>694</v>
      </c>
    </row>
    <row r="73" spans="1:4" x14ac:dyDescent="0.35">
      <c r="A73" s="25" t="s">
        <v>749</v>
      </c>
      <c r="B73" s="14" t="s">
        <v>750</v>
      </c>
      <c r="C73" s="14" t="s">
        <v>751</v>
      </c>
      <c r="D73" s="14">
        <v>675</v>
      </c>
    </row>
    <row r="74" spans="1:4" x14ac:dyDescent="0.35">
      <c r="A74" s="25" t="s">
        <v>752</v>
      </c>
      <c r="B74" s="14" t="s">
        <v>753</v>
      </c>
      <c r="C74" s="14" t="s">
        <v>238</v>
      </c>
      <c r="D74" s="14">
        <v>648</v>
      </c>
    </row>
    <row r="75" spans="1:4" x14ac:dyDescent="0.35">
      <c r="A75" s="47">
        <v>40078</v>
      </c>
      <c r="B75" s="44" t="s">
        <v>553</v>
      </c>
      <c r="C75" s="44" t="s">
        <v>8</v>
      </c>
      <c r="D75" s="44">
        <v>647</v>
      </c>
    </row>
    <row r="76" spans="1:4" x14ac:dyDescent="0.35">
      <c r="A76" s="25" t="s">
        <v>780</v>
      </c>
      <c r="B76" s="14" t="s">
        <v>781</v>
      </c>
      <c r="C76" s="14" t="s">
        <v>444</v>
      </c>
      <c r="D76" s="14">
        <v>636</v>
      </c>
    </row>
    <row r="77" spans="1:4" x14ac:dyDescent="0.35">
      <c r="A77" s="46">
        <v>265</v>
      </c>
      <c r="B77" s="21" t="s">
        <v>615</v>
      </c>
      <c r="C77" s="21" t="s">
        <v>49</v>
      </c>
      <c r="D77" s="21">
        <v>623</v>
      </c>
    </row>
    <row r="78" spans="1:4" x14ac:dyDescent="0.35">
      <c r="A78" s="25" t="s">
        <v>153</v>
      </c>
      <c r="B78" s="14" t="s">
        <v>154</v>
      </c>
      <c r="C78" s="14" t="s">
        <v>155</v>
      </c>
      <c r="D78" s="14">
        <v>616</v>
      </c>
    </row>
    <row r="79" spans="1:4" x14ac:dyDescent="0.35">
      <c r="A79" s="47">
        <v>4250</v>
      </c>
      <c r="B79" s="43" t="s">
        <v>566</v>
      </c>
      <c r="C79" s="44" t="s">
        <v>8</v>
      </c>
      <c r="D79" s="44">
        <v>602</v>
      </c>
    </row>
    <row r="80" spans="1:4" x14ac:dyDescent="0.35">
      <c r="A80" s="47">
        <v>4311</v>
      </c>
      <c r="B80" s="43" t="s">
        <v>641</v>
      </c>
      <c r="C80" s="44" t="s">
        <v>8</v>
      </c>
      <c r="D80" s="44">
        <v>602</v>
      </c>
    </row>
    <row r="81" spans="1:4" x14ac:dyDescent="0.35">
      <c r="A81" s="25" t="s">
        <v>756</v>
      </c>
      <c r="B81" s="14" t="s">
        <v>757</v>
      </c>
      <c r="C81" s="14" t="s">
        <v>238</v>
      </c>
      <c r="D81" s="14">
        <v>601</v>
      </c>
    </row>
    <row r="82" spans="1:4" x14ac:dyDescent="0.35">
      <c r="A82" s="46">
        <v>242</v>
      </c>
      <c r="B82" s="21" t="s">
        <v>73</v>
      </c>
      <c r="C82" s="21" t="s">
        <v>45</v>
      </c>
      <c r="D82" s="21">
        <v>600</v>
      </c>
    </row>
    <row r="83" spans="1:4" x14ac:dyDescent="0.35">
      <c r="A83" s="117" t="s">
        <v>1351</v>
      </c>
      <c r="B83" s="114" t="s">
        <v>1352</v>
      </c>
      <c r="C83" s="114" t="s">
        <v>238</v>
      </c>
      <c r="D83" s="114">
        <v>593</v>
      </c>
    </row>
    <row r="84" spans="1:4" x14ac:dyDescent="0.35">
      <c r="A84" s="25" t="s">
        <v>763</v>
      </c>
      <c r="B84" s="14" t="s">
        <v>764</v>
      </c>
      <c r="C84" s="14" t="s">
        <v>765</v>
      </c>
      <c r="D84" s="14">
        <v>569</v>
      </c>
    </row>
    <row r="85" spans="1:4" x14ac:dyDescent="0.35">
      <c r="A85" s="47">
        <v>4244</v>
      </c>
      <c r="B85" s="43" t="s">
        <v>559</v>
      </c>
      <c r="C85" s="44" t="s">
        <v>8</v>
      </c>
      <c r="D85" s="44">
        <v>568</v>
      </c>
    </row>
    <row r="86" spans="1:4" x14ac:dyDescent="0.35">
      <c r="A86" s="47">
        <v>4245</v>
      </c>
      <c r="B86" s="43" t="s">
        <v>560</v>
      </c>
      <c r="C86" s="44" t="s">
        <v>8</v>
      </c>
      <c r="D86" s="44">
        <v>568</v>
      </c>
    </row>
    <row r="87" spans="1:4" x14ac:dyDescent="0.35">
      <c r="A87" s="117" t="s">
        <v>1353</v>
      </c>
      <c r="B87" s="114" t="s">
        <v>1354</v>
      </c>
      <c r="C87" s="114" t="s">
        <v>444</v>
      </c>
      <c r="D87" s="114">
        <v>558</v>
      </c>
    </row>
    <row r="88" spans="1:4" x14ac:dyDescent="0.35">
      <c r="A88" s="25" t="s">
        <v>721</v>
      </c>
      <c r="B88" s="14" t="s">
        <v>722</v>
      </c>
      <c r="C88" s="14" t="s">
        <v>517</v>
      </c>
      <c r="D88" s="14">
        <v>556</v>
      </c>
    </row>
    <row r="89" spans="1:4" x14ac:dyDescent="0.35">
      <c r="A89" s="46">
        <v>229</v>
      </c>
      <c r="B89" s="21" t="s">
        <v>53</v>
      </c>
      <c r="C89" s="21" t="s">
        <v>45</v>
      </c>
      <c r="D89" s="21">
        <v>551</v>
      </c>
    </row>
    <row r="90" spans="1:4" x14ac:dyDescent="0.35">
      <c r="A90" s="117" t="s">
        <v>1216</v>
      </c>
      <c r="B90" s="114" t="s">
        <v>1036</v>
      </c>
      <c r="C90" s="114" t="s">
        <v>1071</v>
      </c>
      <c r="D90" s="114">
        <v>550</v>
      </c>
    </row>
    <row r="91" spans="1:4" x14ac:dyDescent="0.35">
      <c r="A91" s="25" t="s">
        <v>731</v>
      </c>
      <c r="B91" s="14" t="s">
        <v>732</v>
      </c>
      <c r="C91" s="14" t="s">
        <v>177</v>
      </c>
      <c r="D91" s="14">
        <v>545</v>
      </c>
    </row>
    <row r="92" spans="1:4" x14ac:dyDescent="0.35">
      <c r="A92" s="48">
        <v>4196</v>
      </c>
      <c r="B92" s="43" t="s">
        <v>86</v>
      </c>
      <c r="C92" s="44" t="s">
        <v>8</v>
      </c>
      <c r="D92" s="44">
        <v>535</v>
      </c>
    </row>
    <row r="93" spans="1:4" x14ac:dyDescent="0.35">
      <c r="A93" s="25" t="s">
        <v>482</v>
      </c>
      <c r="B93" s="14" t="s">
        <v>483</v>
      </c>
      <c r="C93" s="14" t="s">
        <v>287</v>
      </c>
      <c r="D93" s="14">
        <v>534</v>
      </c>
    </row>
    <row r="94" spans="1:4" x14ac:dyDescent="0.35">
      <c r="A94" s="46">
        <v>243</v>
      </c>
      <c r="B94" s="21" t="s">
        <v>583</v>
      </c>
      <c r="C94" s="21" t="s">
        <v>584</v>
      </c>
      <c r="D94" s="21">
        <v>522</v>
      </c>
    </row>
    <row r="95" spans="1:4" x14ac:dyDescent="0.35">
      <c r="A95" s="25" t="s">
        <v>766</v>
      </c>
      <c r="B95" s="14" t="s">
        <v>767</v>
      </c>
      <c r="C95" s="14" t="s">
        <v>517</v>
      </c>
      <c r="D95" s="14">
        <v>518</v>
      </c>
    </row>
    <row r="96" spans="1:4" x14ac:dyDescent="0.35">
      <c r="A96" s="25" t="s">
        <v>746</v>
      </c>
      <c r="B96" s="14" t="s">
        <v>747</v>
      </c>
      <c r="C96" s="14" t="s">
        <v>748</v>
      </c>
      <c r="D96" s="14">
        <v>516</v>
      </c>
    </row>
    <row r="97" spans="1:4" x14ac:dyDescent="0.35">
      <c r="A97" s="25" t="s">
        <v>760</v>
      </c>
      <c r="B97" s="14" t="s">
        <v>761</v>
      </c>
      <c r="C97" s="14" t="s">
        <v>762</v>
      </c>
      <c r="D97" s="14">
        <v>515</v>
      </c>
    </row>
    <row r="98" spans="1:4" x14ac:dyDescent="0.35">
      <c r="A98" s="25" t="s">
        <v>499</v>
      </c>
      <c r="B98" s="14" t="s">
        <v>500</v>
      </c>
      <c r="C98" s="14" t="s">
        <v>238</v>
      </c>
      <c r="D98" s="14">
        <v>514</v>
      </c>
    </row>
    <row r="99" spans="1:4" x14ac:dyDescent="0.35">
      <c r="A99" s="25" t="s">
        <v>754</v>
      </c>
      <c r="B99" s="14" t="s">
        <v>755</v>
      </c>
      <c r="C99" s="14" t="s">
        <v>155</v>
      </c>
      <c r="D99" s="14">
        <v>513</v>
      </c>
    </row>
    <row r="100" spans="1:4" x14ac:dyDescent="0.35">
      <c r="A100" s="25" t="s">
        <v>202</v>
      </c>
      <c r="B100" s="14" t="s">
        <v>203</v>
      </c>
      <c r="C100" s="14" t="s">
        <v>147</v>
      </c>
      <c r="D100" s="14">
        <v>512</v>
      </c>
    </row>
    <row r="101" spans="1:4" x14ac:dyDescent="0.35">
      <c r="A101" s="25" t="s">
        <v>770</v>
      </c>
      <c r="B101" s="14" t="s">
        <v>771</v>
      </c>
      <c r="C101" s="14" t="s">
        <v>238</v>
      </c>
      <c r="D101" s="14">
        <v>511</v>
      </c>
    </row>
    <row r="102" spans="1:4" x14ac:dyDescent="0.35">
      <c r="A102" s="46">
        <v>257</v>
      </c>
      <c r="B102" s="21" t="s">
        <v>603</v>
      </c>
      <c r="C102" s="21" t="s">
        <v>604</v>
      </c>
      <c r="D102" s="21">
        <v>508</v>
      </c>
    </row>
    <row r="103" spans="1:4" x14ac:dyDescent="0.35">
      <c r="A103" s="59">
        <v>40055</v>
      </c>
      <c r="B103" s="59" t="s">
        <v>1174</v>
      </c>
      <c r="C103" s="43" t="s">
        <v>8</v>
      </c>
      <c r="D103" s="59">
        <v>507</v>
      </c>
    </row>
    <row r="104" spans="1:4" x14ac:dyDescent="0.35">
      <c r="A104" s="47">
        <v>4337</v>
      </c>
      <c r="B104" s="43" t="s">
        <v>642</v>
      </c>
      <c r="C104" s="44" t="s">
        <v>8</v>
      </c>
      <c r="D104" s="44">
        <v>500</v>
      </c>
    </row>
    <row r="105" spans="1:4" x14ac:dyDescent="0.35">
      <c r="A105" s="25" t="s">
        <v>782</v>
      </c>
      <c r="B105" s="14" t="s">
        <v>783</v>
      </c>
      <c r="C105" s="14" t="s">
        <v>444</v>
      </c>
      <c r="D105" s="14">
        <v>500</v>
      </c>
    </row>
    <row r="106" spans="1:4" x14ac:dyDescent="0.35">
      <c r="A106" s="117" t="s">
        <v>1221</v>
      </c>
      <c r="B106" s="114" t="s">
        <v>1222</v>
      </c>
      <c r="C106" s="114" t="s">
        <v>6</v>
      </c>
      <c r="D106" s="114">
        <v>489</v>
      </c>
    </row>
    <row r="107" spans="1:4" x14ac:dyDescent="0.35">
      <c r="A107" s="117" t="s">
        <v>1339</v>
      </c>
      <c r="B107" s="114" t="s">
        <v>1340</v>
      </c>
      <c r="C107" s="114" t="s">
        <v>1341</v>
      </c>
      <c r="D107" s="114">
        <v>484</v>
      </c>
    </row>
    <row r="108" spans="1:4" x14ac:dyDescent="0.35">
      <c r="A108" s="46">
        <v>219</v>
      </c>
      <c r="B108" s="21" t="s">
        <v>36</v>
      </c>
      <c r="C108" s="21" t="s">
        <v>37</v>
      </c>
      <c r="D108" s="21">
        <v>476</v>
      </c>
    </row>
    <row r="109" spans="1:4" x14ac:dyDescent="0.35">
      <c r="A109" s="47">
        <v>4232</v>
      </c>
      <c r="B109" s="43" t="s">
        <v>552</v>
      </c>
      <c r="C109" s="44" t="s">
        <v>8</v>
      </c>
      <c r="D109" s="44">
        <v>466</v>
      </c>
    </row>
    <row r="110" spans="1:4" x14ac:dyDescent="0.35">
      <c r="A110" s="117" t="s">
        <v>1342</v>
      </c>
      <c r="B110" s="114" t="s">
        <v>1343</v>
      </c>
      <c r="C110" s="114" t="s">
        <v>188</v>
      </c>
      <c r="D110" s="114">
        <v>465</v>
      </c>
    </row>
    <row r="111" spans="1:4" x14ac:dyDescent="0.35">
      <c r="A111" s="47">
        <v>4241</v>
      </c>
      <c r="B111" s="43" t="s">
        <v>92</v>
      </c>
      <c r="C111" s="44" t="s">
        <v>8</v>
      </c>
      <c r="D111" s="44">
        <v>456</v>
      </c>
    </row>
    <row r="112" spans="1:4" x14ac:dyDescent="0.35">
      <c r="A112" s="48">
        <v>4195</v>
      </c>
      <c r="B112" s="43" t="s">
        <v>85</v>
      </c>
      <c r="C112" s="44" t="s">
        <v>8</v>
      </c>
      <c r="D112" s="44">
        <v>452</v>
      </c>
    </row>
    <row r="113" spans="1:4" x14ac:dyDescent="0.35">
      <c r="A113" s="117" t="s">
        <v>1214</v>
      </c>
      <c r="B113" s="114" t="s">
        <v>1215</v>
      </c>
      <c r="C113" s="114" t="s">
        <v>6</v>
      </c>
      <c r="D113" s="114">
        <v>438</v>
      </c>
    </row>
    <row r="114" spans="1:4" x14ac:dyDescent="0.35">
      <c r="A114" s="46">
        <v>245</v>
      </c>
      <c r="B114" s="21" t="s">
        <v>587</v>
      </c>
      <c r="C114" s="21" t="s">
        <v>588</v>
      </c>
      <c r="D114" s="21">
        <v>432</v>
      </c>
    </row>
    <row r="115" spans="1:4" x14ac:dyDescent="0.35">
      <c r="A115" s="25" t="s">
        <v>366</v>
      </c>
      <c r="B115" s="14" t="s">
        <v>367</v>
      </c>
      <c r="C115" s="14" t="s">
        <v>137</v>
      </c>
      <c r="D115" s="14">
        <v>431</v>
      </c>
    </row>
    <row r="116" spans="1:4" x14ac:dyDescent="0.35">
      <c r="A116" s="25" t="s">
        <v>702</v>
      </c>
      <c r="B116" s="14" t="s">
        <v>703</v>
      </c>
      <c r="C116" s="14" t="s">
        <v>704</v>
      </c>
      <c r="D116" s="14">
        <v>428</v>
      </c>
    </row>
    <row r="117" spans="1:4" x14ac:dyDescent="0.35">
      <c r="A117" s="47">
        <v>4210</v>
      </c>
      <c r="B117" s="43" t="s">
        <v>78</v>
      </c>
      <c r="C117" s="44" t="s">
        <v>8</v>
      </c>
      <c r="D117" s="44">
        <v>426</v>
      </c>
    </row>
    <row r="118" spans="1:4" x14ac:dyDescent="0.35">
      <c r="A118" s="47">
        <v>4233</v>
      </c>
      <c r="B118" s="43" t="s">
        <v>550</v>
      </c>
      <c r="C118" s="44" t="s">
        <v>8</v>
      </c>
      <c r="D118" s="44">
        <v>422</v>
      </c>
    </row>
    <row r="119" spans="1:4" x14ac:dyDescent="0.35">
      <c r="A119" s="46">
        <v>251</v>
      </c>
      <c r="B119" s="21" t="s">
        <v>596</v>
      </c>
      <c r="C119" s="21" t="s">
        <v>597</v>
      </c>
      <c r="D119" s="21">
        <v>419</v>
      </c>
    </row>
    <row r="120" spans="1:4" x14ac:dyDescent="0.35">
      <c r="A120" s="46">
        <v>276</v>
      </c>
      <c r="B120" s="21" t="s">
        <v>656</v>
      </c>
      <c r="C120" s="21" t="s">
        <v>63</v>
      </c>
      <c r="D120" s="21">
        <v>404</v>
      </c>
    </row>
    <row r="121" spans="1:4" x14ac:dyDescent="0.35">
      <c r="A121" s="47">
        <v>4312</v>
      </c>
      <c r="B121" s="43" t="s">
        <v>643</v>
      </c>
      <c r="C121" s="44" t="s">
        <v>8</v>
      </c>
      <c r="D121" s="44">
        <v>400</v>
      </c>
    </row>
    <row r="122" spans="1:4" x14ac:dyDescent="0.35">
      <c r="A122" s="46">
        <v>261</v>
      </c>
      <c r="B122" s="21" t="s">
        <v>610</v>
      </c>
      <c r="C122" s="21" t="s">
        <v>37</v>
      </c>
      <c r="D122" s="21">
        <v>398</v>
      </c>
    </row>
    <row r="123" spans="1:4" x14ac:dyDescent="0.35">
      <c r="A123" s="117" t="s">
        <v>1235</v>
      </c>
      <c r="B123" s="114" t="s">
        <v>1086</v>
      </c>
      <c r="C123" s="114" t="s">
        <v>1080</v>
      </c>
      <c r="D123" s="114">
        <v>391</v>
      </c>
    </row>
    <row r="124" spans="1:4" x14ac:dyDescent="0.35">
      <c r="A124" s="117" t="s">
        <v>1220</v>
      </c>
      <c r="B124" s="114" t="s">
        <v>1119</v>
      </c>
      <c r="C124" s="114" t="s">
        <v>1118</v>
      </c>
      <c r="D124" s="114">
        <v>388</v>
      </c>
    </row>
    <row r="125" spans="1:4" x14ac:dyDescent="0.35">
      <c r="A125" s="46">
        <v>253</v>
      </c>
      <c r="B125" s="21" t="s">
        <v>599</v>
      </c>
      <c r="C125" s="21" t="s">
        <v>49</v>
      </c>
      <c r="D125" s="21">
        <v>386</v>
      </c>
    </row>
    <row r="126" spans="1:4" x14ac:dyDescent="0.35">
      <c r="A126" s="25" t="s">
        <v>321</v>
      </c>
      <c r="B126" s="14" t="s">
        <v>322</v>
      </c>
      <c r="C126" s="14" t="s">
        <v>177</v>
      </c>
      <c r="D126" s="14">
        <v>380</v>
      </c>
    </row>
    <row r="127" spans="1:4" x14ac:dyDescent="0.35">
      <c r="A127" s="117" t="s">
        <v>1355</v>
      </c>
      <c r="B127" s="114" t="s">
        <v>1356</v>
      </c>
      <c r="C127" s="114" t="s">
        <v>1105</v>
      </c>
      <c r="D127" s="114">
        <v>379</v>
      </c>
    </row>
    <row r="128" spans="1:4" x14ac:dyDescent="0.35">
      <c r="A128" s="47">
        <v>4252</v>
      </c>
      <c r="B128" s="43" t="s">
        <v>564</v>
      </c>
      <c r="C128" s="44" t="s">
        <v>8</v>
      </c>
      <c r="D128" s="44">
        <v>371</v>
      </c>
    </row>
    <row r="129" spans="1:4" x14ac:dyDescent="0.35">
      <c r="A129" s="117" t="s">
        <v>1226</v>
      </c>
      <c r="B129" s="114" t="s">
        <v>1227</v>
      </c>
      <c r="C129" s="114" t="s">
        <v>107</v>
      </c>
      <c r="D129" s="114">
        <v>370</v>
      </c>
    </row>
    <row r="130" spans="1:4" x14ac:dyDescent="0.35">
      <c r="A130" s="25" t="s">
        <v>420</v>
      </c>
      <c r="B130" s="14" t="s">
        <v>421</v>
      </c>
      <c r="C130" s="14" t="s">
        <v>256</v>
      </c>
      <c r="D130" s="14">
        <v>368</v>
      </c>
    </row>
    <row r="131" spans="1:4" x14ac:dyDescent="0.35">
      <c r="A131" s="117" t="s">
        <v>1357</v>
      </c>
      <c r="B131" s="114" t="s">
        <v>1358</v>
      </c>
      <c r="C131" s="114" t="s">
        <v>155</v>
      </c>
      <c r="D131" s="114">
        <v>367</v>
      </c>
    </row>
    <row r="132" spans="1:4" x14ac:dyDescent="0.35">
      <c r="A132" s="25" t="s">
        <v>429</v>
      </c>
      <c r="B132" s="14" t="s">
        <v>430</v>
      </c>
      <c r="C132" s="14" t="s">
        <v>431</v>
      </c>
      <c r="D132" s="14">
        <v>359</v>
      </c>
    </row>
    <row r="133" spans="1:4" x14ac:dyDescent="0.35">
      <c r="A133" s="46">
        <v>266</v>
      </c>
      <c r="B133" s="21" t="s">
        <v>616</v>
      </c>
      <c r="C133" s="21" t="s">
        <v>608</v>
      </c>
      <c r="D133" s="21">
        <v>352</v>
      </c>
    </row>
    <row r="134" spans="1:4" x14ac:dyDescent="0.35">
      <c r="A134" s="117" t="s">
        <v>1255</v>
      </c>
      <c r="B134" s="114" t="s">
        <v>1256</v>
      </c>
      <c r="C134" s="114" t="s">
        <v>49</v>
      </c>
      <c r="D134" s="114">
        <v>348</v>
      </c>
    </row>
    <row r="135" spans="1:4" x14ac:dyDescent="0.35">
      <c r="A135" s="46">
        <v>290</v>
      </c>
      <c r="B135" s="21" t="s">
        <v>673</v>
      </c>
      <c r="C135" s="21" t="s">
        <v>618</v>
      </c>
      <c r="D135" s="21">
        <v>347</v>
      </c>
    </row>
    <row r="136" spans="1:4" x14ac:dyDescent="0.35">
      <c r="A136" s="117" t="s">
        <v>1217</v>
      </c>
      <c r="B136" s="114" t="s">
        <v>1092</v>
      </c>
      <c r="C136" s="114" t="s">
        <v>1083</v>
      </c>
      <c r="D136" s="114">
        <v>345</v>
      </c>
    </row>
    <row r="137" spans="1:4" x14ac:dyDescent="0.35">
      <c r="A137" s="46">
        <v>272</v>
      </c>
      <c r="B137" s="21" t="s">
        <v>652</v>
      </c>
      <c r="C137" s="21" t="s">
        <v>49</v>
      </c>
      <c r="D137" s="21">
        <v>338</v>
      </c>
    </row>
    <row r="138" spans="1:4" x14ac:dyDescent="0.35">
      <c r="A138" s="46">
        <v>280</v>
      </c>
      <c r="B138" s="21" t="s">
        <v>661</v>
      </c>
      <c r="C138" s="21" t="s">
        <v>660</v>
      </c>
      <c r="D138" s="21">
        <v>338</v>
      </c>
    </row>
    <row r="139" spans="1:4" x14ac:dyDescent="0.35">
      <c r="A139" s="46">
        <v>270</v>
      </c>
      <c r="B139" s="21" t="s">
        <v>650</v>
      </c>
      <c r="C139" s="21" t="s">
        <v>608</v>
      </c>
      <c r="D139" s="21">
        <v>337</v>
      </c>
    </row>
    <row r="140" spans="1:4" x14ac:dyDescent="0.35">
      <c r="A140" s="117" t="s">
        <v>1359</v>
      </c>
      <c r="B140" s="114" t="s">
        <v>1360</v>
      </c>
      <c r="C140" s="114" t="s">
        <v>155</v>
      </c>
      <c r="D140" s="114">
        <v>337</v>
      </c>
    </row>
    <row r="141" spans="1:4" x14ac:dyDescent="0.35">
      <c r="A141" s="25" t="s">
        <v>165</v>
      </c>
      <c r="B141" s="14" t="s">
        <v>166</v>
      </c>
      <c r="C141" s="14" t="s">
        <v>69</v>
      </c>
      <c r="D141" s="14">
        <v>335</v>
      </c>
    </row>
    <row r="142" spans="1:4" x14ac:dyDescent="0.35">
      <c r="A142" s="47">
        <v>4206</v>
      </c>
      <c r="B142" s="43" t="s">
        <v>82</v>
      </c>
      <c r="C142" s="44" t="s">
        <v>8</v>
      </c>
      <c r="D142" s="44">
        <v>332</v>
      </c>
    </row>
    <row r="143" spans="1:4" x14ac:dyDescent="0.35">
      <c r="A143" s="117" t="s">
        <v>1225</v>
      </c>
      <c r="B143" s="114" t="s">
        <v>1089</v>
      </c>
      <c r="C143" s="114" t="s">
        <v>1081</v>
      </c>
      <c r="D143" s="114">
        <v>331</v>
      </c>
    </row>
    <row r="144" spans="1:4" x14ac:dyDescent="0.35">
      <c r="A144" s="46">
        <v>244</v>
      </c>
      <c r="B144" s="21" t="s">
        <v>585</v>
      </c>
      <c r="C144" s="21" t="s">
        <v>586</v>
      </c>
      <c r="D144" s="21">
        <v>330</v>
      </c>
    </row>
    <row r="145" spans="1:4" x14ac:dyDescent="0.35">
      <c r="A145" s="48">
        <v>4191</v>
      </c>
      <c r="B145" s="43" t="s">
        <v>576</v>
      </c>
      <c r="C145" s="44" t="s">
        <v>577</v>
      </c>
      <c r="D145" s="44">
        <v>330</v>
      </c>
    </row>
    <row r="146" spans="1:4" x14ac:dyDescent="0.35">
      <c r="A146" s="117" t="s">
        <v>1224</v>
      </c>
      <c r="B146" s="114" t="s">
        <v>1030</v>
      </c>
      <c r="C146" s="114" t="s">
        <v>1066</v>
      </c>
      <c r="D146" s="114">
        <v>327</v>
      </c>
    </row>
    <row r="147" spans="1:4" x14ac:dyDescent="0.35">
      <c r="A147" s="117" t="s">
        <v>1361</v>
      </c>
      <c r="B147" s="114" t="s">
        <v>1362</v>
      </c>
      <c r="C147" s="114" t="s">
        <v>155</v>
      </c>
      <c r="D147" s="114">
        <v>313</v>
      </c>
    </row>
    <row r="148" spans="1:4" x14ac:dyDescent="0.35">
      <c r="A148" s="25" t="s">
        <v>215</v>
      </c>
      <c r="B148" s="14" t="s">
        <v>216</v>
      </c>
      <c r="C148" s="14" t="s">
        <v>155</v>
      </c>
      <c r="D148" s="14">
        <v>312</v>
      </c>
    </row>
    <row r="149" spans="1:4" x14ac:dyDescent="0.35">
      <c r="A149" s="25" t="s">
        <v>723</v>
      </c>
      <c r="B149" s="14" t="s">
        <v>724</v>
      </c>
      <c r="C149" s="14" t="s">
        <v>536</v>
      </c>
      <c r="D149" s="14">
        <v>311</v>
      </c>
    </row>
    <row r="150" spans="1:4" x14ac:dyDescent="0.35">
      <c r="A150" s="25" t="s">
        <v>219</v>
      </c>
      <c r="B150" s="14" t="s">
        <v>220</v>
      </c>
      <c r="C150" s="14" t="s">
        <v>147</v>
      </c>
      <c r="D150" s="14">
        <v>306</v>
      </c>
    </row>
    <row r="151" spans="1:4" x14ac:dyDescent="0.35">
      <c r="A151" s="46">
        <v>282</v>
      </c>
      <c r="B151" s="21" t="s">
        <v>663</v>
      </c>
      <c r="C151" s="21" t="s">
        <v>608</v>
      </c>
      <c r="D151" s="21">
        <v>303</v>
      </c>
    </row>
    <row r="152" spans="1:4" x14ac:dyDescent="0.35">
      <c r="A152" s="46">
        <v>279</v>
      </c>
      <c r="B152" s="21" t="s">
        <v>659</v>
      </c>
      <c r="C152" s="21" t="s">
        <v>660</v>
      </c>
      <c r="D152" s="21">
        <v>300</v>
      </c>
    </row>
    <row r="153" spans="1:4" x14ac:dyDescent="0.35">
      <c r="A153" s="46">
        <v>289</v>
      </c>
      <c r="B153" s="21" t="s">
        <v>672</v>
      </c>
      <c r="C153" s="21" t="s">
        <v>49</v>
      </c>
      <c r="D153" s="21">
        <v>300</v>
      </c>
    </row>
    <row r="154" spans="1:4" x14ac:dyDescent="0.35">
      <c r="A154" s="25" t="s">
        <v>775</v>
      </c>
      <c r="B154" s="14" t="s">
        <v>776</v>
      </c>
      <c r="C154" s="14" t="s">
        <v>777</v>
      </c>
      <c r="D154" s="14">
        <v>295</v>
      </c>
    </row>
    <row r="155" spans="1:4" x14ac:dyDescent="0.35">
      <c r="A155" s="46">
        <v>291</v>
      </c>
      <c r="B155" s="21" t="s">
        <v>674</v>
      </c>
      <c r="C155" s="21" t="s">
        <v>49</v>
      </c>
      <c r="D155" s="21">
        <v>288</v>
      </c>
    </row>
    <row r="156" spans="1:4" x14ac:dyDescent="0.35">
      <c r="A156" s="25" t="s">
        <v>768</v>
      </c>
      <c r="B156" s="14" t="s">
        <v>769</v>
      </c>
      <c r="C156" s="14" t="s">
        <v>238</v>
      </c>
      <c r="D156" s="14">
        <v>285</v>
      </c>
    </row>
    <row r="157" spans="1:4" x14ac:dyDescent="0.35">
      <c r="A157" s="117" t="s">
        <v>1246</v>
      </c>
      <c r="B157" s="114" t="s">
        <v>1107</v>
      </c>
      <c r="C157" s="114" t="s">
        <v>6</v>
      </c>
      <c r="D157" s="114">
        <v>284</v>
      </c>
    </row>
    <row r="158" spans="1:4" x14ac:dyDescent="0.35">
      <c r="A158" s="117" t="s">
        <v>1363</v>
      </c>
      <c r="B158" s="114" t="s">
        <v>1364</v>
      </c>
      <c r="C158" s="114" t="s">
        <v>263</v>
      </c>
      <c r="D158" s="114">
        <v>272</v>
      </c>
    </row>
    <row r="159" spans="1:4" x14ac:dyDescent="0.35">
      <c r="A159" s="47">
        <v>40087</v>
      </c>
      <c r="B159" s="44" t="s">
        <v>644</v>
      </c>
      <c r="C159" s="44" t="s">
        <v>8</v>
      </c>
      <c r="D159" s="44">
        <v>265</v>
      </c>
    </row>
    <row r="160" spans="1:4" x14ac:dyDescent="0.35">
      <c r="A160" s="117" t="s">
        <v>1365</v>
      </c>
      <c r="B160" s="114" t="s">
        <v>1366</v>
      </c>
      <c r="C160" s="114" t="s">
        <v>69</v>
      </c>
      <c r="D160" s="114">
        <v>260</v>
      </c>
    </row>
    <row r="161" spans="1:4" x14ac:dyDescent="0.35">
      <c r="A161" s="25" t="s">
        <v>690</v>
      </c>
      <c r="B161" s="14" t="s">
        <v>691</v>
      </c>
      <c r="C161" s="14" t="s">
        <v>425</v>
      </c>
      <c r="D161" s="14">
        <v>259</v>
      </c>
    </row>
    <row r="162" spans="1:4" x14ac:dyDescent="0.35">
      <c r="A162" s="25" t="s">
        <v>204</v>
      </c>
      <c r="B162" s="14" t="s">
        <v>205</v>
      </c>
      <c r="C162" s="14" t="s">
        <v>196</v>
      </c>
      <c r="D162" s="14">
        <v>259</v>
      </c>
    </row>
    <row r="163" spans="1:4" x14ac:dyDescent="0.35">
      <c r="A163" s="59">
        <v>40054</v>
      </c>
      <c r="B163" s="59" t="s">
        <v>1176</v>
      </c>
      <c r="C163" s="43" t="s">
        <v>8</v>
      </c>
      <c r="D163" s="59">
        <v>259</v>
      </c>
    </row>
    <row r="164" spans="1:4" x14ac:dyDescent="0.35">
      <c r="A164" s="46">
        <v>293</v>
      </c>
      <c r="B164" s="21" t="s">
        <v>677</v>
      </c>
      <c r="C164" s="21" t="s">
        <v>49</v>
      </c>
      <c r="D164" s="21">
        <v>257</v>
      </c>
    </row>
    <row r="165" spans="1:4" x14ac:dyDescent="0.35">
      <c r="A165" s="48">
        <v>4205</v>
      </c>
      <c r="B165" s="43" t="s">
        <v>84</v>
      </c>
      <c r="C165" s="44" t="s">
        <v>8</v>
      </c>
      <c r="D165" s="44">
        <v>252</v>
      </c>
    </row>
    <row r="166" spans="1:4" x14ac:dyDescent="0.35">
      <c r="A166" s="117" t="s">
        <v>1367</v>
      </c>
      <c r="B166" s="114" t="s">
        <v>1368</v>
      </c>
      <c r="C166" s="114" t="s">
        <v>155</v>
      </c>
      <c r="D166" s="114">
        <v>250</v>
      </c>
    </row>
    <row r="167" spans="1:4" x14ac:dyDescent="0.35">
      <c r="A167" s="117" t="s">
        <v>1369</v>
      </c>
      <c r="B167" s="114" t="s">
        <v>1370</v>
      </c>
      <c r="C167" s="114" t="s">
        <v>6</v>
      </c>
      <c r="D167" s="114">
        <v>243</v>
      </c>
    </row>
    <row r="168" spans="1:4" x14ac:dyDescent="0.35">
      <c r="A168" s="47">
        <v>4240</v>
      </c>
      <c r="B168" s="43" t="s">
        <v>83</v>
      </c>
      <c r="C168" s="44" t="s">
        <v>8</v>
      </c>
      <c r="D168" s="44">
        <v>240</v>
      </c>
    </row>
    <row r="169" spans="1:4" x14ac:dyDescent="0.35">
      <c r="A169" s="25" t="s">
        <v>741</v>
      </c>
      <c r="B169" s="14" t="s">
        <v>742</v>
      </c>
      <c r="C169" s="14" t="s">
        <v>743</v>
      </c>
      <c r="D169" s="14">
        <v>240</v>
      </c>
    </row>
    <row r="170" spans="1:4" x14ac:dyDescent="0.35">
      <c r="A170" s="117" t="s">
        <v>1261</v>
      </c>
      <c r="B170" s="114" t="s">
        <v>1262</v>
      </c>
      <c r="C170" s="114" t="s">
        <v>1120</v>
      </c>
      <c r="D170" s="114">
        <v>238</v>
      </c>
    </row>
    <row r="171" spans="1:4" x14ac:dyDescent="0.35">
      <c r="A171" s="117" t="s">
        <v>1229</v>
      </c>
      <c r="B171" s="114" t="s">
        <v>1033</v>
      </c>
      <c r="C171" s="114" t="s">
        <v>1068</v>
      </c>
      <c r="D171" s="114">
        <v>236</v>
      </c>
    </row>
    <row r="172" spans="1:4" x14ac:dyDescent="0.35">
      <c r="A172" s="117" t="s">
        <v>1223</v>
      </c>
      <c r="B172" s="114" t="s">
        <v>1032</v>
      </c>
      <c r="C172" s="114" t="s">
        <v>115</v>
      </c>
      <c r="D172" s="114">
        <v>234</v>
      </c>
    </row>
    <row r="173" spans="1:4" x14ac:dyDescent="0.35">
      <c r="A173" s="25" t="s">
        <v>501</v>
      </c>
      <c r="B173" s="14" t="s">
        <v>502</v>
      </c>
      <c r="C173" s="14" t="s">
        <v>238</v>
      </c>
      <c r="D173" s="14">
        <v>232</v>
      </c>
    </row>
    <row r="174" spans="1:4" x14ac:dyDescent="0.35">
      <c r="A174" s="117" t="s">
        <v>1212</v>
      </c>
      <c r="B174" s="114" t="s">
        <v>1027</v>
      </c>
      <c r="C174" s="114" t="s">
        <v>1064</v>
      </c>
      <c r="D174" s="114">
        <v>231</v>
      </c>
    </row>
    <row r="175" spans="1:4" x14ac:dyDescent="0.35">
      <c r="A175" s="48">
        <v>4192</v>
      </c>
      <c r="B175" s="43" t="s">
        <v>645</v>
      </c>
      <c r="C175" s="44" t="s">
        <v>569</v>
      </c>
      <c r="D175" s="44">
        <v>229</v>
      </c>
    </row>
    <row r="176" spans="1:4" x14ac:dyDescent="0.35">
      <c r="A176" s="117" t="s">
        <v>1230</v>
      </c>
      <c r="B176" s="114" t="s">
        <v>1231</v>
      </c>
      <c r="C176" s="114" t="s">
        <v>1110</v>
      </c>
      <c r="D176" s="114">
        <v>228</v>
      </c>
    </row>
    <row r="177" spans="1:4" x14ac:dyDescent="0.35">
      <c r="A177" s="47">
        <v>4246</v>
      </c>
      <c r="B177" s="43" t="s">
        <v>563</v>
      </c>
      <c r="C177" s="44" t="s">
        <v>8</v>
      </c>
      <c r="D177" s="44">
        <v>226</v>
      </c>
    </row>
    <row r="178" spans="1:4" x14ac:dyDescent="0.35">
      <c r="A178" s="47">
        <v>4253</v>
      </c>
      <c r="B178" s="43" t="s">
        <v>554</v>
      </c>
      <c r="C178" s="44" t="s">
        <v>8</v>
      </c>
      <c r="D178" s="44">
        <v>226</v>
      </c>
    </row>
    <row r="179" spans="1:4" x14ac:dyDescent="0.35">
      <c r="A179" s="25" t="s">
        <v>461</v>
      </c>
      <c r="B179" s="14" t="s">
        <v>462</v>
      </c>
      <c r="C179" s="14" t="s">
        <v>463</v>
      </c>
      <c r="D179" s="14">
        <v>224</v>
      </c>
    </row>
    <row r="180" spans="1:4" x14ac:dyDescent="0.35">
      <c r="A180" s="117" t="s">
        <v>1237</v>
      </c>
      <c r="B180" s="114" t="s">
        <v>1028</v>
      </c>
      <c r="C180" s="114" t="s">
        <v>1065</v>
      </c>
      <c r="D180" s="114">
        <v>223</v>
      </c>
    </row>
    <row r="181" spans="1:4" x14ac:dyDescent="0.35">
      <c r="A181" s="48">
        <v>4199</v>
      </c>
      <c r="B181" s="43" t="s">
        <v>79</v>
      </c>
      <c r="C181" s="44" t="s">
        <v>8</v>
      </c>
      <c r="D181" s="44">
        <v>221</v>
      </c>
    </row>
    <row r="182" spans="1:4" x14ac:dyDescent="0.35">
      <c r="A182" s="25" t="s">
        <v>394</v>
      </c>
      <c r="B182" s="14" t="s">
        <v>395</v>
      </c>
      <c r="C182" s="14" t="s">
        <v>396</v>
      </c>
      <c r="D182" s="14">
        <v>221</v>
      </c>
    </row>
    <row r="183" spans="1:4" x14ac:dyDescent="0.35">
      <c r="A183" s="46">
        <v>286</v>
      </c>
      <c r="B183" s="21" t="s">
        <v>668</v>
      </c>
      <c r="C183" s="21" t="s">
        <v>608</v>
      </c>
      <c r="D183" s="21">
        <v>215</v>
      </c>
    </row>
    <row r="184" spans="1:4" x14ac:dyDescent="0.35">
      <c r="A184" s="47">
        <v>4152</v>
      </c>
      <c r="B184" s="44" t="s">
        <v>100</v>
      </c>
      <c r="C184" s="44" t="s">
        <v>8</v>
      </c>
      <c r="D184" s="44">
        <f>165+50</f>
        <v>215</v>
      </c>
    </row>
    <row r="185" spans="1:4" x14ac:dyDescent="0.35">
      <c r="A185" s="25" t="s">
        <v>789</v>
      </c>
      <c r="B185" s="14" t="s">
        <v>790</v>
      </c>
      <c r="C185" s="14" t="s">
        <v>444</v>
      </c>
      <c r="D185" s="14">
        <v>211</v>
      </c>
    </row>
    <row r="186" spans="1:4" x14ac:dyDescent="0.35">
      <c r="A186" s="25" t="s">
        <v>708</v>
      </c>
      <c r="B186" s="14" t="s">
        <v>709</v>
      </c>
      <c r="C186" s="14" t="s">
        <v>710</v>
      </c>
      <c r="D186" s="14">
        <v>210</v>
      </c>
    </row>
    <row r="187" spans="1:4" x14ac:dyDescent="0.35">
      <c r="A187" s="47">
        <v>4249</v>
      </c>
      <c r="B187" s="43" t="s">
        <v>555</v>
      </c>
      <c r="C187" s="44" t="s">
        <v>8</v>
      </c>
      <c r="D187" s="44">
        <v>208</v>
      </c>
    </row>
    <row r="188" spans="1:4" x14ac:dyDescent="0.35">
      <c r="A188" s="25" t="s">
        <v>692</v>
      </c>
      <c r="B188" s="14" t="s">
        <v>693</v>
      </c>
      <c r="C188" s="14" t="s">
        <v>444</v>
      </c>
      <c r="D188" s="14">
        <v>207</v>
      </c>
    </row>
    <row r="189" spans="1:4" x14ac:dyDescent="0.35">
      <c r="A189" s="46">
        <v>269</v>
      </c>
      <c r="B189" s="21" t="s">
        <v>649</v>
      </c>
      <c r="C189" s="21" t="s">
        <v>608</v>
      </c>
      <c r="D189" s="21">
        <v>205</v>
      </c>
    </row>
    <row r="190" spans="1:4" x14ac:dyDescent="0.35">
      <c r="A190" s="47">
        <v>4153</v>
      </c>
      <c r="B190" s="44" t="s">
        <v>101</v>
      </c>
      <c r="C190" s="44" t="s">
        <v>8</v>
      </c>
      <c r="D190" s="44">
        <f>149+56</f>
        <v>205</v>
      </c>
    </row>
    <row r="191" spans="1:4" x14ac:dyDescent="0.35">
      <c r="A191" s="46">
        <v>223</v>
      </c>
      <c r="B191" s="21" t="s">
        <v>44</v>
      </c>
      <c r="C191" s="21" t="s">
        <v>45</v>
      </c>
      <c r="D191" s="21">
        <v>203</v>
      </c>
    </row>
    <row r="192" spans="1:4" x14ac:dyDescent="0.35">
      <c r="A192" s="47">
        <v>40063</v>
      </c>
      <c r="B192" s="44" t="s">
        <v>96</v>
      </c>
      <c r="C192" s="44" t="s">
        <v>579</v>
      </c>
      <c r="D192" s="44">
        <v>200</v>
      </c>
    </row>
    <row r="193" spans="1:4" x14ac:dyDescent="0.35">
      <c r="A193" s="117" t="s">
        <v>1371</v>
      </c>
      <c r="B193" s="114" t="s">
        <v>1372</v>
      </c>
      <c r="C193" s="114" t="s">
        <v>444</v>
      </c>
      <c r="D193" s="114">
        <v>200</v>
      </c>
    </row>
    <row r="194" spans="1:4" x14ac:dyDescent="0.35">
      <c r="A194" s="117" t="s">
        <v>1238</v>
      </c>
      <c r="B194" s="114" t="s">
        <v>1239</v>
      </c>
      <c r="C194" s="114" t="s">
        <v>69</v>
      </c>
      <c r="D194" s="114">
        <v>198</v>
      </c>
    </row>
    <row r="195" spans="1:4" x14ac:dyDescent="0.35">
      <c r="A195" s="47">
        <v>4242</v>
      </c>
      <c r="B195" s="43" t="s">
        <v>648</v>
      </c>
      <c r="C195" s="44" t="s">
        <v>570</v>
      </c>
      <c r="D195" s="44">
        <v>195</v>
      </c>
    </row>
    <row r="196" spans="1:4" x14ac:dyDescent="0.35">
      <c r="A196" s="47">
        <v>4256</v>
      </c>
      <c r="B196" s="43" t="s">
        <v>565</v>
      </c>
      <c r="C196" s="44" t="s">
        <v>8</v>
      </c>
      <c r="D196" s="44">
        <v>195</v>
      </c>
    </row>
    <row r="197" spans="1:4" x14ac:dyDescent="0.35">
      <c r="A197" s="25" t="s">
        <v>480</v>
      </c>
      <c r="B197" s="14" t="s">
        <v>481</v>
      </c>
      <c r="C197" s="14" t="s">
        <v>107</v>
      </c>
      <c r="D197" s="14">
        <v>193</v>
      </c>
    </row>
    <row r="198" spans="1:4" x14ac:dyDescent="0.35">
      <c r="A198" s="25" t="s">
        <v>478</v>
      </c>
      <c r="B198" s="14" t="s">
        <v>479</v>
      </c>
      <c r="C198" s="14" t="s">
        <v>238</v>
      </c>
      <c r="D198" s="14">
        <v>190</v>
      </c>
    </row>
    <row r="199" spans="1:4" x14ac:dyDescent="0.35">
      <c r="A199" s="46">
        <v>283</v>
      </c>
      <c r="B199" s="21" t="s">
        <v>664</v>
      </c>
      <c r="C199" s="21" t="s">
        <v>608</v>
      </c>
      <c r="D199" s="21">
        <v>187</v>
      </c>
    </row>
    <row r="200" spans="1:4" x14ac:dyDescent="0.35">
      <c r="A200" s="25" t="s">
        <v>412</v>
      </c>
      <c r="B200" s="14" t="s">
        <v>413</v>
      </c>
      <c r="C200" s="14" t="s">
        <v>238</v>
      </c>
      <c r="D200" s="14">
        <v>187</v>
      </c>
    </row>
    <row r="201" spans="1:4" x14ac:dyDescent="0.35">
      <c r="A201" s="25" t="s">
        <v>194</v>
      </c>
      <c r="B201" s="14" t="s">
        <v>195</v>
      </c>
      <c r="C201" s="14" t="s">
        <v>196</v>
      </c>
      <c r="D201" s="14">
        <v>181</v>
      </c>
    </row>
    <row r="202" spans="1:4" x14ac:dyDescent="0.35">
      <c r="A202" s="25" t="s">
        <v>232</v>
      </c>
      <c r="B202" s="14" t="s">
        <v>233</v>
      </c>
      <c r="C202" s="14" t="s">
        <v>8</v>
      </c>
      <c r="D202" s="14">
        <v>176</v>
      </c>
    </row>
    <row r="203" spans="1:4" x14ac:dyDescent="0.35">
      <c r="A203" s="117" t="s">
        <v>1278</v>
      </c>
      <c r="B203" s="114" t="s">
        <v>1279</v>
      </c>
      <c r="C203" s="114" t="s">
        <v>1110</v>
      </c>
      <c r="D203" s="114">
        <v>175</v>
      </c>
    </row>
    <row r="204" spans="1:4" x14ac:dyDescent="0.35">
      <c r="A204" s="46">
        <v>260</v>
      </c>
      <c r="B204" s="21" t="s">
        <v>609</v>
      </c>
      <c r="C204" s="21" t="s">
        <v>37</v>
      </c>
      <c r="D204" s="21">
        <v>174</v>
      </c>
    </row>
    <row r="205" spans="1:4" x14ac:dyDescent="0.35">
      <c r="A205" s="25" t="s">
        <v>686</v>
      </c>
      <c r="B205" s="14" t="s">
        <v>687</v>
      </c>
      <c r="C205" s="14" t="s">
        <v>463</v>
      </c>
      <c r="D205" s="14">
        <v>173</v>
      </c>
    </row>
    <row r="206" spans="1:4" x14ac:dyDescent="0.35">
      <c r="A206" s="47">
        <v>4211</v>
      </c>
      <c r="B206" s="43" t="s">
        <v>91</v>
      </c>
      <c r="C206" s="44" t="s">
        <v>8</v>
      </c>
      <c r="D206" s="44">
        <v>172</v>
      </c>
    </row>
    <row r="207" spans="1:4" x14ac:dyDescent="0.35">
      <c r="A207" s="47">
        <v>4217</v>
      </c>
      <c r="B207" s="43" t="s">
        <v>80</v>
      </c>
      <c r="C207" s="44" t="s">
        <v>8</v>
      </c>
      <c r="D207" s="44">
        <v>170</v>
      </c>
    </row>
    <row r="208" spans="1:4" x14ac:dyDescent="0.35">
      <c r="A208" s="117" t="s">
        <v>1232</v>
      </c>
      <c r="B208" s="114" t="s">
        <v>1106</v>
      </c>
      <c r="C208" s="114" t="s">
        <v>1105</v>
      </c>
      <c r="D208" s="114">
        <v>170</v>
      </c>
    </row>
    <row r="209" spans="1:4" x14ac:dyDescent="0.35">
      <c r="A209" s="46">
        <v>235</v>
      </c>
      <c r="B209" s="21" t="s">
        <v>62</v>
      </c>
      <c r="C209" s="21" t="s">
        <v>63</v>
      </c>
      <c r="D209" s="21">
        <f>42+77+48</f>
        <v>167</v>
      </c>
    </row>
    <row r="210" spans="1:4" x14ac:dyDescent="0.35">
      <c r="A210" s="117" t="s">
        <v>1218</v>
      </c>
      <c r="B210" s="114" t="s">
        <v>1219</v>
      </c>
      <c r="C210" s="114" t="s">
        <v>1076</v>
      </c>
      <c r="D210" s="114">
        <v>166</v>
      </c>
    </row>
    <row r="211" spans="1:4" x14ac:dyDescent="0.35">
      <c r="A211" s="25" t="s">
        <v>186</v>
      </c>
      <c r="B211" s="14" t="s">
        <v>187</v>
      </c>
      <c r="C211" s="14" t="s">
        <v>188</v>
      </c>
      <c r="D211" s="14">
        <v>165</v>
      </c>
    </row>
    <row r="212" spans="1:4" x14ac:dyDescent="0.35">
      <c r="A212" s="25" t="s">
        <v>713</v>
      </c>
      <c r="B212" s="14" t="s">
        <v>714</v>
      </c>
      <c r="C212" s="14" t="s">
        <v>425</v>
      </c>
      <c r="D212" s="14">
        <v>165</v>
      </c>
    </row>
    <row r="213" spans="1:4" x14ac:dyDescent="0.35">
      <c r="A213" s="117" t="s">
        <v>1280</v>
      </c>
      <c r="B213" s="114" t="s">
        <v>1117</v>
      </c>
      <c r="C213" s="114"/>
      <c r="D213" s="114">
        <v>163</v>
      </c>
    </row>
    <row r="214" spans="1:4" x14ac:dyDescent="0.35">
      <c r="A214" s="47">
        <v>40069</v>
      </c>
      <c r="B214" s="44" t="s">
        <v>87</v>
      </c>
      <c r="C214" s="44" t="s">
        <v>8</v>
      </c>
      <c r="D214" s="44">
        <v>162</v>
      </c>
    </row>
    <row r="215" spans="1:4" x14ac:dyDescent="0.35">
      <c r="A215" s="46">
        <v>234</v>
      </c>
      <c r="B215" s="21" t="s">
        <v>61</v>
      </c>
      <c r="C215" s="21" t="s">
        <v>45</v>
      </c>
      <c r="D215" s="21">
        <f>781-620</f>
        <v>161</v>
      </c>
    </row>
    <row r="216" spans="1:4" x14ac:dyDescent="0.35">
      <c r="A216" s="25" t="s">
        <v>209</v>
      </c>
      <c r="B216" s="14" t="s">
        <v>210</v>
      </c>
      <c r="C216" s="14" t="s">
        <v>211</v>
      </c>
      <c r="D216" s="14">
        <v>158</v>
      </c>
    </row>
    <row r="217" spans="1:4" x14ac:dyDescent="0.35">
      <c r="A217" s="46">
        <v>294</v>
      </c>
      <c r="B217" s="21" t="s">
        <v>678</v>
      </c>
      <c r="C217" s="21" t="s">
        <v>618</v>
      </c>
      <c r="D217" s="21">
        <v>153</v>
      </c>
    </row>
    <row r="218" spans="1:4" x14ac:dyDescent="0.35">
      <c r="A218" s="25" t="s">
        <v>715</v>
      </c>
      <c r="B218" s="14" t="s">
        <v>716</v>
      </c>
      <c r="C218" s="14" t="s">
        <v>463</v>
      </c>
      <c r="D218" s="14">
        <v>152</v>
      </c>
    </row>
    <row r="219" spans="1:4" x14ac:dyDescent="0.35">
      <c r="A219" s="25" t="s">
        <v>342</v>
      </c>
      <c r="B219" s="14" t="s">
        <v>343</v>
      </c>
      <c r="C219" s="14" t="s">
        <v>8</v>
      </c>
      <c r="D219" s="14">
        <v>150</v>
      </c>
    </row>
    <row r="220" spans="1:4" x14ac:dyDescent="0.35">
      <c r="A220" s="25" t="s">
        <v>180</v>
      </c>
      <c r="B220" s="14" t="s">
        <v>181</v>
      </c>
      <c r="C220" s="14" t="s">
        <v>177</v>
      </c>
      <c r="D220" s="14">
        <v>149</v>
      </c>
    </row>
    <row r="221" spans="1:4" x14ac:dyDescent="0.35">
      <c r="A221" s="46">
        <v>252</v>
      </c>
      <c r="B221" s="21" t="s">
        <v>598</v>
      </c>
      <c r="C221" s="21" t="s">
        <v>597</v>
      </c>
      <c r="D221" s="21">
        <v>145</v>
      </c>
    </row>
    <row r="222" spans="1:4" x14ac:dyDescent="0.35">
      <c r="A222" s="47">
        <v>40065</v>
      </c>
      <c r="B222" s="44" t="s">
        <v>98</v>
      </c>
      <c r="C222" s="44" t="s">
        <v>8</v>
      </c>
      <c r="D222" s="44">
        <v>145</v>
      </c>
    </row>
    <row r="223" spans="1:4" x14ac:dyDescent="0.35">
      <c r="A223" s="25" t="s">
        <v>111</v>
      </c>
      <c r="B223" s="14" t="s">
        <v>112</v>
      </c>
      <c r="C223" s="14" t="s">
        <v>107</v>
      </c>
      <c r="D223" s="14">
        <v>145</v>
      </c>
    </row>
    <row r="224" spans="1:4" x14ac:dyDescent="0.35">
      <c r="A224" s="25" t="s">
        <v>297</v>
      </c>
      <c r="B224" s="14" t="s">
        <v>298</v>
      </c>
      <c r="C224" s="14" t="s">
        <v>238</v>
      </c>
      <c r="D224" s="14">
        <v>142</v>
      </c>
    </row>
    <row r="225" spans="1:4" x14ac:dyDescent="0.35">
      <c r="A225" s="48">
        <v>4184</v>
      </c>
      <c r="B225" s="44" t="s">
        <v>93</v>
      </c>
      <c r="C225" s="44" t="s">
        <v>8</v>
      </c>
      <c r="D225" s="44">
        <v>140</v>
      </c>
    </row>
    <row r="226" spans="1:4" x14ac:dyDescent="0.35">
      <c r="A226" s="25" t="s">
        <v>793</v>
      </c>
      <c r="B226" s="14" t="s">
        <v>794</v>
      </c>
      <c r="C226" s="14" t="s">
        <v>795</v>
      </c>
      <c r="D226" s="14">
        <v>140</v>
      </c>
    </row>
    <row r="227" spans="1:4" x14ac:dyDescent="0.35">
      <c r="A227" s="59">
        <v>4146</v>
      </c>
      <c r="B227" s="59" t="s">
        <v>1175</v>
      </c>
      <c r="C227" s="43" t="s">
        <v>8</v>
      </c>
      <c r="D227" s="59">
        <v>140</v>
      </c>
    </row>
    <row r="228" spans="1:4" x14ac:dyDescent="0.35">
      <c r="A228" s="25" t="s">
        <v>380</v>
      </c>
      <c r="B228" s="14" t="s">
        <v>381</v>
      </c>
      <c r="C228" s="14" t="s">
        <v>382</v>
      </c>
      <c r="D228" s="14">
        <v>139</v>
      </c>
    </row>
    <row r="229" spans="1:4" x14ac:dyDescent="0.35">
      <c r="A229" s="25" t="s">
        <v>490</v>
      </c>
      <c r="B229" s="14" t="s">
        <v>491</v>
      </c>
      <c r="C229" s="14" t="s">
        <v>238</v>
      </c>
      <c r="D229" s="14">
        <v>139</v>
      </c>
    </row>
    <row r="230" spans="1:4" x14ac:dyDescent="0.35">
      <c r="A230" s="117" t="s">
        <v>1274</v>
      </c>
      <c r="B230" s="114" t="s">
        <v>1037</v>
      </c>
      <c r="C230" s="114" t="s">
        <v>801</v>
      </c>
      <c r="D230" s="114">
        <v>138</v>
      </c>
    </row>
    <row r="231" spans="1:4" x14ac:dyDescent="0.35">
      <c r="A231" s="47">
        <v>4237</v>
      </c>
      <c r="B231" s="43" t="s">
        <v>567</v>
      </c>
      <c r="C231" s="44" t="s">
        <v>569</v>
      </c>
      <c r="D231" s="44">
        <v>135</v>
      </c>
    </row>
    <row r="232" spans="1:4" x14ac:dyDescent="0.35">
      <c r="A232" s="25" t="s">
        <v>285</v>
      </c>
      <c r="B232" s="14" t="s">
        <v>286</v>
      </c>
      <c r="C232" s="14" t="s">
        <v>287</v>
      </c>
      <c r="D232" s="14">
        <v>135</v>
      </c>
    </row>
    <row r="233" spans="1:4" x14ac:dyDescent="0.35">
      <c r="A233" s="25" t="s">
        <v>744</v>
      </c>
      <c r="B233" s="14" t="s">
        <v>745</v>
      </c>
      <c r="C233" s="14" t="s">
        <v>6</v>
      </c>
      <c r="D233" s="14">
        <v>135</v>
      </c>
    </row>
    <row r="234" spans="1:4" x14ac:dyDescent="0.35">
      <c r="A234" s="117" t="s">
        <v>1287</v>
      </c>
      <c r="B234" s="114" t="s">
        <v>1288</v>
      </c>
      <c r="C234" s="114" t="s">
        <v>1289</v>
      </c>
      <c r="D234" s="114">
        <v>134</v>
      </c>
    </row>
    <row r="235" spans="1:4" x14ac:dyDescent="0.35">
      <c r="A235" s="117" t="s">
        <v>1292</v>
      </c>
      <c r="B235" s="114" t="s">
        <v>1116</v>
      </c>
      <c r="C235" s="114" t="s">
        <v>1115</v>
      </c>
      <c r="D235" s="114">
        <v>133</v>
      </c>
    </row>
    <row r="236" spans="1:4" x14ac:dyDescent="0.35">
      <c r="A236" s="25" t="s">
        <v>451</v>
      </c>
      <c r="B236" s="14" t="s">
        <v>452</v>
      </c>
      <c r="C236" s="14" t="s">
        <v>453</v>
      </c>
      <c r="D236" s="14">
        <v>130</v>
      </c>
    </row>
    <row r="237" spans="1:4" x14ac:dyDescent="0.35">
      <c r="A237" s="46">
        <v>241</v>
      </c>
      <c r="B237" s="21" t="s">
        <v>72</v>
      </c>
      <c r="C237" s="21" t="s">
        <v>58</v>
      </c>
      <c r="D237" s="21">
        <v>128</v>
      </c>
    </row>
    <row r="238" spans="1:4" x14ac:dyDescent="0.35">
      <c r="A238" s="25" t="s">
        <v>474</v>
      </c>
      <c r="B238" s="14" t="s">
        <v>475</v>
      </c>
      <c r="C238" s="14" t="s">
        <v>425</v>
      </c>
      <c r="D238" s="14">
        <v>125</v>
      </c>
    </row>
    <row r="239" spans="1:4" x14ac:dyDescent="0.35">
      <c r="A239" s="117" t="s">
        <v>1318</v>
      </c>
      <c r="B239" s="114" t="s">
        <v>1048</v>
      </c>
      <c r="C239" s="114" t="s">
        <v>1075</v>
      </c>
      <c r="D239" s="114">
        <v>124</v>
      </c>
    </row>
    <row r="240" spans="1:4" x14ac:dyDescent="0.35">
      <c r="A240" s="46">
        <v>239</v>
      </c>
      <c r="B240" s="21" t="s">
        <v>68</v>
      </c>
      <c r="C240" s="21" t="s">
        <v>69</v>
      </c>
      <c r="D240" s="21">
        <v>122</v>
      </c>
    </row>
    <row r="241" spans="1:4" x14ac:dyDescent="0.35">
      <c r="A241" s="25" t="s">
        <v>409</v>
      </c>
      <c r="B241" s="14" t="s">
        <v>410</v>
      </c>
      <c r="C241" s="14" t="s">
        <v>411</v>
      </c>
      <c r="D241" s="14">
        <v>122</v>
      </c>
    </row>
    <row r="242" spans="1:4" x14ac:dyDescent="0.35">
      <c r="A242" s="48">
        <v>4183</v>
      </c>
      <c r="B242" s="43" t="s">
        <v>94</v>
      </c>
      <c r="C242" s="44" t="s">
        <v>8</v>
      </c>
      <c r="D242" s="44">
        <v>120</v>
      </c>
    </row>
    <row r="243" spans="1:4" x14ac:dyDescent="0.35">
      <c r="A243" s="25" t="s">
        <v>327</v>
      </c>
      <c r="B243" s="14" t="s">
        <v>328</v>
      </c>
      <c r="C243" s="14" t="s">
        <v>238</v>
      </c>
      <c r="D243" s="14">
        <v>120</v>
      </c>
    </row>
    <row r="244" spans="1:4" x14ac:dyDescent="0.35">
      <c r="A244" s="25" t="s">
        <v>529</v>
      </c>
      <c r="B244" s="14" t="s">
        <v>530</v>
      </c>
      <c r="C244" s="14" t="s">
        <v>425</v>
      </c>
      <c r="D244" s="14">
        <v>120</v>
      </c>
    </row>
    <row r="245" spans="1:4" x14ac:dyDescent="0.35">
      <c r="A245" s="117" t="s">
        <v>1272</v>
      </c>
      <c r="B245" s="114" t="s">
        <v>1273</v>
      </c>
      <c r="C245" s="114" t="s">
        <v>69</v>
      </c>
      <c r="D245" s="114">
        <v>120</v>
      </c>
    </row>
    <row r="246" spans="1:4" x14ac:dyDescent="0.35">
      <c r="A246" s="25" t="s">
        <v>733</v>
      </c>
      <c r="B246" s="14" t="s">
        <v>734</v>
      </c>
      <c r="C246" s="14" t="s">
        <v>735</v>
      </c>
      <c r="D246" s="14">
        <v>120</v>
      </c>
    </row>
    <row r="247" spans="1:4" x14ac:dyDescent="0.35">
      <c r="A247" s="25" t="s">
        <v>349</v>
      </c>
      <c r="B247" s="14" t="s">
        <v>350</v>
      </c>
      <c r="C247" s="14" t="s">
        <v>196</v>
      </c>
      <c r="D247" s="14">
        <v>120</v>
      </c>
    </row>
    <row r="248" spans="1:4" x14ac:dyDescent="0.35">
      <c r="A248" s="117" t="s">
        <v>1271</v>
      </c>
      <c r="B248" s="114" t="s">
        <v>1049</v>
      </c>
      <c r="C248" s="114" t="s">
        <v>1076</v>
      </c>
      <c r="D248" s="114">
        <v>119</v>
      </c>
    </row>
    <row r="249" spans="1:4" x14ac:dyDescent="0.35">
      <c r="A249" s="117" t="s">
        <v>1275</v>
      </c>
      <c r="B249" s="114" t="s">
        <v>1041</v>
      </c>
      <c r="C249" s="114" t="s">
        <v>1072</v>
      </c>
      <c r="D249" s="114">
        <v>117</v>
      </c>
    </row>
    <row r="250" spans="1:4" x14ac:dyDescent="0.35">
      <c r="A250" s="46">
        <v>212</v>
      </c>
      <c r="B250" s="21" t="s">
        <v>22</v>
      </c>
      <c r="C250" s="21" t="s">
        <v>23</v>
      </c>
      <c r="D250" s="21">
        <v>116</v>
      </c>
    </row>
    <row r="251" spans="1:4" x14ac:dyDescent="0.35">
      <c r="A251" s="46">
        <v>232</v>
      </c>
      <c r="B251" s="21" t="s">
        <v>57</v>
      </c>
      <c r="C251" s="21" t="s">
        <v>58</v>
      </c>
      <c r="D251" s="21">
        <v>113</v>
      </c>
    </row>
    <row r="252" spans="1:4" x14ac:dyDescent="0.35">
      <c r="A252" s="59">
        <v>4159</v>
      </c>
      <c r="B252" s="59" t="s">
        <v>81</v>
      </c>
      <c r="C252" s="43" t="s">
        <v>1384</v>
      </c>
      <c r="D252" s="59">
        <v>112</v>
      </c>
    </row>
    <row r="253" spans="1:4" x14ac:dyDescent="0.35">
      <c r="A253" s="25" t="s">
        <v>149</v>
      </c>
      <c r="B253" s="14" t="s">
        <v>150</v>
      </c>
      <c r="C253" s="14" t="s">
        <v>137</v>
      </c>
      <c r="D253" s="14">
        <v>111</v>
      </c>
    </row>
    <row r="254" spans="1:4" x14ac:dyDescent="0.35">
      <c r="A254" s="117" t="s">
        <v>1247</v>
      </c>
      <c r="B254" s="114" t="s">
        <v>1029</v>
      </c>
      <c r="C254" s="114" t="s">
        <v>211</v>
      </c>
      <c r="D254" s="114">
        <v>110</v>
      </c>
    </row>
    <row r="255" spans="1:4" x14ac:dyDescent="0.35">
      <c r="A255" s="25" t="s">
        <v>515</v>
      </c>
      <c r="B255" s="14" t="s">
        <v>516</v>
      </c>
      <c r="C255" s="14" t="s">
        <v>517</v>
      </c>
      <c r="D255" s="14">
        <v>110</v>
      </c>
    </row>
    <row r="256" spans="1:4" x14ac:dyDescent="0.35">
      <c r="A256" s="25" t="s">
        <v>230</v>
      </c>
      <c r="B256" s="14" t="s">
        <v>231</v>
      </c>
      <c r="C256" s="14" t="s">
        <v>69</v>
      </c>
      <c r="D256" s="14">
        <v>110</v>
      </c>
    </row>
    <row r="257" spans="1:4" x14ac:dyDescent="0.35">
      <c r="A257" s="25" t="s">
        <v>407</v>
      </c>
      <c r="B257" s="14" t="s">
        <v>408</v>
      </c>
      <c r="C257" s="14" t="s">
        <v>8</v>
      </c>
      <c r="D257" s="14">
        <v>110</v>
      </c>
    </row>
    <row r="258" spans="1:4" x14ac:dyDescent="0.35">
      <c r="A258" s="117" t="s">
        <v>1310</v>
      </c>
      <c r="B258" s="114" t="s">
        <v>1042</v>
      </c>
      <c r="C258" s="114" t="s">
        <v>107</v>
      </c>
      <c r="D258" s="114">
        <v>110</v>
      </c>
    </row>
    <row r="259" spans="1:4" x14ac:dyDescent="0.35">
      <c r="A259" s="117" t="s">
        <v>1269</v>
      </c>
      <c r="B259" s="114" t="s">
        <v>1270</v>
      </c>
      <c r="C259" s="114" t="s">
        <v>107</v>
      </c>
      <c r="D259" s="114">
        <v>109</v>
      </c>
    </row>
    <row r="260" spans="1:4" x14ac:dyDescent="0.35">
      <c r="A260" s="25" t="s">
        <v>250</v>
      </c>
      <c r="B260" s="14" t="s">
        <v>251</v>
      </c>
      <c r="C260" s="14" t="s">
        <v>196</v>
      </c>
      <c r="D260" s="14">
        <v>109</v>
      </c>
    </row>
    <row r="261" spans="1:4" x14ac:dyDescent="0.35">
      <c r="A261" s="46">
        <v>214</v>
      </c>
      <c r="B261" s="21" t="s">
        <v>26</v>
      </c>
      <c r="C261" s="21" t="s">
        <v>27</v>
      </c>
      <c r="D261" s="21">
        <v>107</v>
      </c>
    </row>
    <row r="262" spans="1:4" x14ac:dyDescent="0.35">
      <c r="A262" s="117" t="s">
        <v>1263</v>
      </c>
      <c r="B262" s="114" t="s">
        <v>1264</v>
      </c>
      <c r="C262" s="114" t="s">
        <v>137</v>
      </c>
      <c r="D262" s="114">
        <v>105</v>
      </c>
    </row>
    <row r="263" spans="1:4" x14ac:dyDescent="0.35">
      <c r="A263" s="25" t="s">
        <v>525</v>
      </c>
      <c r="B263" s="14" t="s">
        <v>526</v>
      </c>
      <c r="C263" s="14" t="s">
        <v>125</v>
      </c>
      <c r="D263" s="14">
        <v>101</v>
      </c>
    </row>
    <row r="264" spans="1:4" x14ac:dyDescent="0.35">
      <c r="A264" s="48">
        <v>4204</v>
      </c>
      <c r="B264" s="43" t="s">
        <v>90</v>
      </c>
      <c r="C264" s="44" t="s">
        <v>577</v>
      </c>
      <c r="D264" s="44">
        <v>100</v>
      </c>
    </row>
    <row r="265" spans="1:4" x14ac:dyDescent="0.35">
      <c r="A265" s="25" t="s">
        <v>271</v>
      </c>
      <c r="B265" s="14" t="s">
        <v>272</v>
      </c>
      <c r="C265" s="14" t="s">
        <v>273</v>
      </c>
      <c r="D265" s="14">
        <v>100</v>
      </c>
    </row>
    <row r="266" spans="1:4" x14ac:dyDescent="0.35">
      <c r="A266" s="25" t="s">
        <v>331</v>
      </c>
      <c r="B266" s="14" t="s">
        <v>332</v>
      </c>
      <c r="C266" s="14" t="s">
        <v>333</v>
      </c>
      <c r="D266" s="14">
        <v>100</v>
      </c>
    </row>
    <row r="267" spans="1:4" x14ac:dyDescent="0.35">
      <c r="A267" s="117" t="s">
        <v>1260</v>
      </c>
      <c r="B267" s="114" t="s">
        <v>1102</v>
      </c>
      <c r="C267" s="114" t="s">
        <v>1082</v>
      </c>
      <c r="D267" s="114">
        <v>100</v>
      </c>
    </row>
    <row r="268" spans="1:4" x14ac:dyDescent="0.35">
      <c r="A268" s="117" t="s">
        <v>1266</v>
      </c>
      <c r="B268" s="114" t="s">
        <v>1293</v>
      </c>
      <c r="C268" s="114" t="s">
        <v>1294</v>
      </c>
      <c r="D268" s="114">
        <v>100</v>
      </c>
    </row>
    <row r="269" spans="1:4" x14ac:dyDescent="0.35">
      <c r="A269" s="117" t="s">
        <v>1265</v>
      </c>
      <c r="B269" s="114" t="s">
        <v>1057</v>
      </c>
      <c r="C269" s="114" t="s">
        <v>1076</v>
      </c>
      <c r="D269" s="114">
        <v>100</v>
      </c>
    </row>
    <row r="270" spans="1:4" x14ac:dyDescent="0.35">
      <c r="A270" s="48">
        <v>4194</v>
      </c>
      <c r="B270" s="43" t="s">
        <v>97</v>
      </c>
      <c r="C270" s="44" t="s">
        <v>8</v>
      </c>
      <c r="D270" s="44">
        <v>99</v>
      </c>
    </row>
    <row r="271" spans="1:4" x14ac:dyDescent="0.35">
      <c r="A271" s="117" t="s">
        <v>1304</v>
      </c>
      <c r="B271" s="114" t="s">
        <v>1045</v>
      </c>
      <c r="C271" s="114" t="s">
        <v>1073</v>
      </c>
      <c r="D271" s="114">
        <v>99</v>
      </c>
    </row>
    <row r="272" spans="1:4" x14ac:dyDescent="0.35">
      <c r="A272" s="117" t="s">
        <v>1240</v>
      </c>
      <c r="B272" s="114" t="s">
        <v>1109</v>
      </c>
      <c r="C272" s="114" t="s">
        <v>1108</v>
      </c>
      <c r="D272" s="114">
        <v>99</v>
      </c>
    </row>
    <row r="273" spans="1:4" x14ac:dyDescent="0.35">
      <c r="A273" s="25" t="s">
        <v>133</v>
      </c>
      <c r="B273" s="14" t="s">
        <v>134</v>
      </c>
      <c r="C273" s="14" t="s">
        <v>107</v>
      </c>
      <c r="D273" s="14">
        <v>99</v>
      </c>
    </row>
    <row r="274" spans="1:4" x14ac:dyDescent="0.35">
      <c r="A274" s="25" t="s">
        <v>151</v>
      </c>
      <c r="B274" s="14" t="s">
        <v>152</v>
      </c>
      <c r="C274" s="14" t="s">
        <v>147</v>
      </c>
      <c r="D274" s="14">
        <v>98</v>
      </c>
    </row>
    <row r="275" spans="1:4" x14ac:dyDescent="0.35">
      <c r="A275" s="25" t="s">
        <v>729</v>
      </c>
      <c r="B275" s="14" t="s">
        <v>730</v>
      </c>
      <c r="C275" s="14" t="s">
        <v>238</v>
      </c>
      <c r="D275" s="14">
        <v>95</v>
      </c>
    </row>
    <row r="276" spans="1:4" x14ac:dyDescent="0.35">
      <c r="A276" s="117" t="s">
        <v>1282</v>
      </c>
      <c r="B276" s="114" t="s">
        <v>1047</v>
      </c>
      <c r="C276" s="114" t="s">
        <v>1074</v>
      </c>
      <c r="D276" s="114">
        <v>95</v>
      </c>
    </row>
    <row r="277" spans="1:4" x14ac:dyDescent="0.35">
      <c r="A277" s="25" t="s">
        <v>717</v>
      </c>
      <c r="B277" s="14" t="s">
        <v>718</v>
      </c>
      <c r="C277" s="14" t="s">
        <v>238</v>
      </c>
      <c r="D277" s="14">
        <v>92</v>
      </c>
    </row>
    <row r="278" spans="1:4" x14ac:dyDescent="0.35">
      <c r="A278" s="117" t="s">
        <v>1311</v>
      </c>
      <c r="B278" s="114" t="s">
        <v>1312</v>
      </c>
      <c r="C278" s="114" t="s">
        <v>1313</v>
      </c>
      <c r="D278" s="114">
        <v>91</v>
      </c>
    </row>
    <row r="279" spans="1:4" x14ac:dyDescent="0.35">
      <c r="A279" s="48">
        <v>4186</v>
      </c>
      <c r="B279" s="43" t="s">
        <v>89</v>
      </c>
      <c r="C279" s="44" t="s">
        <v>8</v>
      </c>
      <c r="D279" s="44">
        <v>90</v>
      </c>
    </row>
    <row r="280" spans="1:4" x14ac:dyDescent="0.35">
      <c r="A280" s="25" t="s">
        <v>104</v>
      </c>
      <c r="B280" s="14" t="s">
        <v>105</v>
      </c>
      <c r="C280" s="14" t="s">
        <v>106</v>
      </c>
      <c r="D280" s="14">
        <v>90</v>
      </c>
    </row>
    <row r="281" spans="1:4" x14ac:dyDescent="0.35">
      <c r="A281" s="25" t="s">
        <v>267</v>
      </c>
      <c r="B281" s="14" t="s">
        <v>268</v>
      </c>
      <c r="C281" s="14" t="s">
        <v>8</v>
      </c>
      <c r="D281" s="14">
        <v>90</v>
      </c>
    </row>
    <row r="282" spans="1:4" x14ac:dyDescent="0.35">
      <c r="A282" s="25" t="s">
        <v>466</v>
      </c>
      <c r="B282" s="14" t="s">
        <v>467</v>
      </c>
      <c r="C282" s="14" t="s">
        <v>147</v>
      </c>
      <c r="D282" s="14">
        <v>89</v>
      </c>
    </row>
    <row r="283" spans="1:4" x14ac:dyDescent="0.35">
      <c r="A283" s="25" t="s">
        <v>696</v>
      </c>
      <c r="B283" s="14" t="s">
        <v>697</v>
      </c>
      <c r="C283" s="14" t="s">
        <v>536</v>
      </c>
      <c r="D283" s="14">
        <v>89</v>
      </c>
    </row>
    <row r="284" spans="1:4" x14ac:dyDescent="0.35">
      <c r="A284" s="46">
        <v>250</v>
      </c>
      <c r="B284" s="21" t="s">
        <v>595</v>
      </c>
      <c r="C284" s="21" t="s">
        <v>33</v>
      </c>
      <c r="D284" s="21">
        <v>88</v>
      </c>
    </row>
    <row r="285" spans="1:4" x14ac:dyDescent="0.35">
      <c r="A285" s="117" t="s">
        <v>1233</v>
      </c>
      <c r="B285" s="114" t="s">
        <v>1234</v>
      </c>
      <c r="C285" s="114" t="s">
        <v>353</v>
      </c>
      <c r="D285" s="114">
        <v>86</v>
      </c>
    </row>
    <row r="286" spans="1:4" x14ac:dyDescent="0.35">
      <c r="A286" s="48">
        <v>4174</v>
      </c>
      <c r="B286" s="44" t="s">
        <v>99</v>
      </c>
      <c r="C286" s="44" t="s">
        <v>8</v>
      </c>
      <c r="D286" s="44">
        <v>85</v>
      </c>
    </row>
    <row r="287" spans="1:4" x14ac:dyDescent="0.35">
      <c r="A287" s="117" t="s">
        <v>1303</v>
      </c>
      <c r="B287" s="114" t="s">
        <v>1121</v>
      </c>
      <c r="C287" s="114" t="s">
        <v>1120</v>
      </c>
      <c r="D287" s="114">
        <v>85</v>
      </c>
    </row>
    <row r="288" spans="1:4" x14ac:dyDescent="0.35">
      <c r="A288" s="25" t="s">
        <v>432</v>
      </c>
      <c r="B288" s="14" t="s">
        <v>433</v>
      </c>
      <c r="C288" s="14" t="s">
        <v>196</v>
      </c>
      <c r="D288" s="14">
        <v>85</v>
      </c>
    </row>
    <row r="289" spans="1:4" x14ac:dyDescent="0.35">
      <c r="A289" s="25" t="s">
        <v>484</v>
      </c>
      <c r="B289" s="14" t="s">
        <v>485</v>
      </c>
      <c r="C289" s="14" t="s">
        <v>238</v>
      </c>
      <c r="D289" s="14">
        <v>85</v>
      </c>
    </row>
    <row r="290" spans="1:4" x14ac:dyDescent="0.35">
      <c r="A290" s="25" t="s">
        <v>116</v>
      </c>
      <c r="B290" s="14" t="s">
        <v>117</v>
      </c>
      <c r="C290" s="14" t="s">
        <v>107</v>
      </c>
      <c r="D290" s="14">
        <v>85</v>
      </c>
    </row>
    <row r="291" spans="1:4" x14ac:dyDescent="0.35">
      <c r="A291" s="46">
        <v>254</v>
      </c>
      <c r="B291" s="21" t="s">
        <v>600</v>
      </c>
      <c r="C291" s="21" t="s">
        <v>49</v>
      </c>
      <c r="D291" s="21">
        <v>84</v>
      </c>
    </row>
    <row r="292" spans="1:4" x14ac:dyDescent="0.35">
      <c r="A292" s="117" t="s">
        <v>1305</v>
      </c>
      <c r="B292" s="114" t="s">
        <v>1051</v>
      </c>
      <c r="C292" s="114" t="s">
        <v>1071</v>
      </c>
      <c r="D292" s="114">
        <v>81</v>
      </c>
    </row>
    <row r="293" spans="1:4" x14ac:dyDescent="0.35">
      <c r="A293" s="25" t="s">
        <v>679</v>
      </c>
      <c r="B293" s="14" t="s">
        <v>680</v>
      </c>
      <c r="C293" s="14" t="s">
        <v>108</v>
      </c>
      <c r="D293" s="14">
        <v>80</v>
      </c>
    </row>
    <row r="294" spans="1:4" x14ac:dyDescent="0.35">
      <c r="A294" s="117" t="s">
        <v>1290</v>
      </c>
      <c r="B294" s="114" t="s">
        <v>1291</v>
      </c>
      <c r="C294" s="114" t="s">
        <v>1071</v>
      </c>
      <c r="D294" s="114">
        <v>80</v>
      </c>
    </row>
    <row r="295" spans="1:4" x14ac:dyDescent="0.35">
      <c r="A295" s="25" t="s">
        <v>120</v>
      </c>
      <c r="B295" s="14" t="s">
        <v>121</v>
      </c>
      <c r="C295" s="14" t="s">
        <v>122</v>
      </c>
      <c r="D295" s="14">
        <v>79</v>
      </c>
    </row>
    <row r="296" spans="1:4" x14ac:dyDescent="0.35">
      <c r="A296" s="117" t="s">
        <v>1244</v>
      </c>
      <c r="B296" s="114" t="s">
        <v>1245</v>
      </c>
      <c r="C296" s="114" t="s">
        <v>1105</v>
      </c>
      <c r="D296" s="114">
        <v>78</v>
      </c>
    </row>
    <row r="297" spans="1:4" x14ac:dyDescent="0.35">
      <c r="A297" s="46">
        <v>220</v>
      </c>
      <c r="B297" s="21" t="s">
        <v>38</v>
      </c>
      <c r="C297" s="21" t="s">
        <v>39</v>
      </c>
      <c r="D297" s="21">
        <v>77</v>
      </c>
    </row>
    <row r="298" spans="1:4" x14ac:dyDescent="0.35">
      <c r="A298" s="117" t="s">
        <v>1285</v>
      </c>
      <c r="B298" s="114" t="s">
        <v>1040</v>
      </c>
      <c r="C298" s="114" t="s">
        <v>188</v>
      </c>
      <c r="D298" s="114">
        <v>77</v>
      </c>
    </row>
    <row r="299" spans="1:4" x14ac:dyDescent="0.35">
      <c r="A299" s="59">
        <v>40052</v>
      </c>
      <c r="B299" s="59" t="s">
        <v>1179</v>
      </c>
      <c r="C299" s="43" t="s">
        <v>8</v>
      </c>
      <c r="D299" s="59">
        <v>77</v>
      </c>
    </row>
    <row r="300" spans="1:4" x14ac:dyDescent="0.35">
      <c r="A300" s="47">
        <v>4255</v>
      </c>
      <c r="B300" s="43" t="s">
        <v>647</v>
      </c>
      <c r="C300" s="44" t="s">
        <v>573</v>
      </c>
      <c r="D300" s="44">
        <v>75</v>
      </c>
    </row>
    <row r="301" spans="1:4" x14ac:dyDescent="0.35">
      <c r="A301" s="25" t="s">
        <v>178</v>
      </c>
      <c r="B301" s="14" t="s">
        <v>179</v>
      </c>
      <c r="C301" s="14" t="s">
        <v>177</v>
      </c>
      <c r="D301" s="14">
        <v>75</v>
      </c>
    </row>
    <row r="302" spans="1:4" x14ac:dyDescent="0.35">
      <c r="A302" s="117" t="s">
        <v>1295</v>
      </c>
      <c r="B302" s="114" t="s">
        <v>1035</v>
      </c>
      <c r="C302" s="114" t="s">
        <v>1070</v>
      </c>
      <c r="D302" s="114">
        <v>75</v>
      </c>
    </row>
    <row r="303" spans="1:4" x14ac:dyDescent="0.35">
      <c r="A303" s="117" t="s">
        <v>1241</v>
      </c>
      <c r="B303" s="114" t="s">
        <v>1242</v>
      </c>
      <c r="C303" s="114" t="s">
        <v>1243</v>
      </c>
      <c r="D303" s="114">
        <v>75</v>
      </c>
    </row>
    <row r="304" spans="1:4" x14ac:dyDescent="0.35">
      <c r="A304" s="25" t="s">
        <v>301</v>
      </c>
      <c r="B304" s="14" t="s">
        <v>302</v>
      </c>
      <c r="C304" s="14" t="s">
        <v>177</v>
      </c>
      <c r="D304" s="14">
        <v>75</v>
      </c>
    </row>
    <row r="305" spans="1:4" x14ac:dyDescent="0.35">
      <c r="A305" s="25" t="s">
        <v>312</v>
      </c>
      <c r="B305" s="14" t="s">
        <v>313</v>
      </c>
      <c r="C305" s="14" t="s">
        <v>314</v>
      </c>
      <c r="D305" s="14">
        <v>75</v>
      </c>
    </row>
    <row r="306" spans="1:4" x14ac:dyDescent="0.35">
      <c r="A306" s="25" t="s">
        <v>161</v>
      </c>
      <c r="B306" s="14" t="s">
        <v>162</v>
      </c>
      <c r="C306" s="14" t="s">
        <v>115</v>
      </c>
      <c r="D306" s="14">
        <v>74</v>
      </c>
    </row>
    <row r="307" spans="1:4" x14ac:dyDescent="0.35">
      <c r="A307" s="25" t="s">
        <v>405</v>
      </c>
      <c r="B307" s="14" t="s">
        <v>406</v>
      </c>
      <c r="C307" s="14" t="s">
        <v>8</v>
      </c>
      <c r="D307" s="14">
        <v>74</v>
      </c>
    </row>
    <row r="308" spans="1:4" x14ac:dyDescent="0.35">
      <c r="A308" s="46">
        <v>264</v>
      </c>
      <c r="B308" s="21" t="s">
        <v>614</v>
      </c>
      <c r="C308" s="21" t="s">
        <v>613</v>
      </c>
      <c r="D308" s="21">
        <v>72</v>
      </c>
    </row>
    <row r="309" spans="1:4" x14ac:dyDescent="0.35">
      <c r="A309" s="47">
        <v>40088</v>
      </c>
      <c r="B309" s="44" t="s">
        <v>646</v>
      </c>
      <c r="C309" s="44" t="s">
        <v>8</v>
      </c>
      <c r="D309" s="44">
        <v>70</v>
      </c>
    </row>
    <row r="310" spans="1:4" x14ac:dyDescent="0.35">
      <c r="A310" s="25" t="s">
        <v>109</v>
      </c>
      <c r="B310" s="14" t="s">
        <v>110</v>
      </c>
      <c r="C310" s="14" t="s">
        <v>107</v>
      </c>
      <c r="D310" s="14">
        <v>70</v>
      </c>
    </row>
    <row r="311" spans="1:4" x14ac:dyDescent="0.35">
      <c r="A311" s="117" t="s">
        <v>1300</v>
      </c>
      <c r="B311" s="114" t="s">
        <v>1301</v>
      </c>
      <c r="C311" s="114" t="s">
        <v>1302</v>
      </c>
      <c r="D311" s="114">
        <v>70</v>
      </c>
    </row>
    <row r="312" spans="1:4" x14ac:dyDescent="0.35">
      <c r="A312" s="117" t="s">
        <v>1320</v>
      </c>
      <c r="B312" s="114" t="s">
        <v>1055</v>
      </c>
      <c r="C312" s="114" t="s">
        <v>1077</v>
      </c>
      <c r="D312" s="114">
        <v>70</v>
      </c>
    </row>
    <row r="313" spans="1:4" x14ac:dyDescent="0.35">
      <c r="A313" s="117" t="s">
        <v>1333</v>
      </c>
      <c r="B313" s="114" t="s">
        <v>1056</v>
      </c>
      <c r="C313" s="114" t="s">
        <v>1077</v>
      </c>
      <c r="D313" s="114">
        <v>66</v>
      </c>
    </row>
    <row r="314" spans="1:4" x14ac:dyDescent="0.35">
      <c r="A314" s="47">
        <v>4212</v>
      </c>
      <c r="B314" s="43" t="s">
        <v>95</v>
      </c>
      <c r="C314" s="44" t="s">
        <v>8</v>
      </c>
      <c r="D314" s="44">
        <v>65</v>
      </c>
    </row>
    <row r="315" spans="1:4" x14ac:dyDescent="0.35">
      <c r="A315" s="25" t="s">
        <v>257</v>
      </c>
      <c r="B315" s="14" t="s">
        <v>258</v>
      </c>
      <c r="C315" s="14" t="s">
        <v>188</v>
      </c>
      <c r="D315" s="14">
        <v>65</v>
      </c>
    </row>
    <row r="316" spans="1:4" x14ac:dyDescent="0.35">
      <c r="A316" s="25" t="s">
        <v>423</v>
      </c>
      <c r="B316" s="14" t="s">
        <v>424</v>
      </c>
      <c r="C316" s="14" t="s">
        <v>425</v>
      </c>
      <c r="D316" s="14">
        <v>65</v>
      </c>
    </row>
    <row r="317" spans="1:4" x14ac:dyDescent="0.35">
      <c r="A317" s="117" t="s">
        <v>1373</v>
      </c>
      <c r="B317" s="114" t="s">
        <v>1374</v>
      </c>
      <c r="C317" s="114" t="s">
        <v>1375</v>
      </c>
      <c r="D317" s="114">
        <v>65</v>
      </c>
    </row>
    <row r="318" spans="1:4" x14ac:dyDescent="0.35">
      <c r="A318" s="117" t="s">
        <v>1325</v>
      </c>
      <c r="B318" s="114" t="s">
        <v>1054</v>
      </c>
      <c r="C318" s="114" t="s">
        <v>1075</v>
      </c>
      <c r="D318" s="114">
        <v>65</v>
      </c>
    </row>
    <row r="319" spans="1:4" x14ac:dyDescent="0.35">
      <c r="A319" s="25" t="s">
        <v>492</v>
      </c>
      <c r="B319" s="14" t="s">
        <v>493</v>
      </c>
      <c r="C319" s="14" t="s">
        <v>494</v>
      </c>
      <c r="D319" s="14">
        <v>65</v>
      </c>
    </row>
    <row r="320" spans="1:4" x14ac:dyDescent="0.35">
      <c r="A320" s="48">
        <v>4193</v>
      </c>
      <c r="B320" s="43" t="s">
        <v>88</v>
      </c>
      <c r="C320" s="44" t="s">
        <v>8</v>
      </c>
      <c r="D320" s="44">
        <v>60</v>
      </c>
    </row>
    <row r="321" spans="1:4" x14ac:dyDescent="0.35">
      <c r="A321" s="25" t="s">
        <v>156</v>
      </c>
      <c r="B321" s="14" t="s">
        <v>157</v>
      </c>
      <c r="C321" s="14" t="s">
        <v>147</v>
      </c>
      <c r="D321" s="14">
        <v>60</v>
      </c>
    </row>
    <row r="322" spans="1:4" x14ac:dyDescent="0.35">
      <c r="A322" s="117" t="s">
        <v>1319</v>
      </c>
      <c r="B322" s="114" t="s">
        <v>1094</v>
      </c>
      <c r="C322" s="114" t="s">
        <v>1084</v>
      </c>
      <c r="D322" s="114">
        <v>60</v>
      </c>
    </row>
    <row r="323" spans="1:4" x14ac:dyDescent="0.35">
      <c r="A323" s="117" t="s">
        <v>1306</v>
      </c>
      <c r="B323" s="114" t="s">
        <v>1307</v>
      </c>
      <c r="C323" s="114" t="s">
        <v>1076</v>
      </c>
      <c r="D323" s="114">
        <v>60</v>
      </c>
    </row>
    <row r="324" spans="1:4" x14ac:dyDescent="0.35">
      <c r="A324" s="117" t="s">
        <v>1276</v>
      </c>
      <c r="B324" s="114" t="s">
        <v>1277</v>
      </c>
      <c r="C324" s="114" t="s">
        <v>147</v>
      </c>
      <c r="D324" s="114">
        <v>60</v>
      </c>
    </row>
    <row r="325" spans="1:4" x14ac:dyDescent="0.35">
      <c r="A325" s="25" t="s">
        <v>684</v>
      </c>
      <c r="B325" s="14" t="s">
        <v>685</v>
      </c>
      <c r="C325" s="14" t="s">
        <v>69</v>
      </c>
      <c r="D325" s="14">
        <v>60</v>
      </c>
    </row>
    <row r="326" spans="1:4" x14ac:dyDescent="0.35">
      <c r="A326" s="117" t="s">
        <v>1266</v>
      </c>
      <c r="B326" s="114" t="s">
        <v>1267</v>
      </c>
      <c r="C326" s="114" t="s">
        <v>1268</v>
      </c>
      <c r="D326" s="114">
        <v>60</v>
      </c>
    </row>
    <row r="327" spans="1:4" x14ac:dyDescent="0.35">
      <c r="A327" s="25" t="s">
        <v>123</v>
      </c>
      <c r="B327" s="14" t="s">
        <v>124</v>
      </c>
      <c r="C327" s="14" t="s">
        <v>107</v>
      </c>
      <c r="D327" s="14">
        <v>60</v>
      </c>
    </row>
    <row r="328" spans="1:4" x14ac:dyDescent="0.35">
      <c r="A328" s="25" t="s">
        <v>129</v>
      </c>
      <c r="B328" s="14" t="s">
        <v>130</v>
      </c>
      <c r="C328" s="14" t="s">
        <v>126</v>
      </c>
      <c r="D328" s="14">
        <v>60</v>
      </c>
    </row>
    <row r="329" spans="1:4" x14ac:dyDescent="0.35">
      <c r="A329" s="25" t="s">
        <v>113</v>
      </c>
      <c r="B329" s="14" t="s">
        <v>114</v>
      </c>
      <c r="C329" s="14" t="s">
        <v>115</v>
      </c>
      <c r="D329" s="14">
        <v>60</v>
      </c>
    </row>
    <row r="330" spans="1:4" x14ac:dyDescent="0.35">
      <c r="A330" s="25" t="s">
        <v>145</v>
      </c>
      <c r="B330" s="14" t="s">
        <v>146</v>
      </c>
      <c r="C330" s="14" t="s">
        <v>147</v>
      </c>
      <c r="D330" s="14">
        <v>60</v>
      </c>
    </row>
    <row r="331" spans="1:4" x14ac:dyDescent="0.35">
      <c r="A331" s="117" t="s">
        <v>1328</v>
      </c>
      <c r="B331" s="114" t="s">
        <v>1050</v>
      </c>
      <c r="C331" s="114" t="s">
        <v>1075</v>
      </c>
      <c r="D331" s="114">
        <v>59</v>
      </c>
    </row>
    <row r="332" spans="1:4" x14ac:dyDescent="0.35">
      <c r="A332" s="25" t="s">
        <v>346</v>
      </c>
      <c r="B332" s="14" t="s">
        <v>347</v>
      </c>
      <c r="C332" s="14" t="s">
        <v>348</v>
      </c>
      <c r="D332" s="14">
        <v>59</v>
      </c>
    </row>
    <row r="333" spans="1:4" x14ac:dyDescent="0.35">
      <c r="A333" s="25" t="s">
        <v>200</v>
      </c>
      <c r="B333" s="14" t="s">
        <v>201</v>
      </c>
      <c r="C333" s="14" t="s">
        <v>177</v>
      </c>
      <c r="D333" s="14">
        <v>58</v>
      </c>
    </row>
    <row r="334" spans="1:4" x14ac:dyDescent="0.35">
      <c r="A334" s="46">
        <v>263</v>
      </c>
      <c r="B334" s="21" t="s">
        <v>612</v>
      </c>
      <c r="C334" s="21" t="s">
        <v>613</v>
      </c>
      <c r="D334" s="21">
        <v>56</v>
      </c>
    </row>
    <row r="335" spans="1:4" x14ac:dyDescent="0.35">
      <c r="A335" s="117" t="s">
        <v>1331</v>
      </c>
      <c r="B335" s="114" t="s">
        <v>1090</v>
      </c>
      <c r="C335" s="114" t="s">
        <v>1065</v>
      </c>
      <c r="D335" s="114">
        <v>54</v>
      </c>
    </row>
    <row r="336" spans="1:4" x14ac:dyDescent="0.35">
      <c r="A336" s="117" t="s">
        <v>1286</v>
      </c>
      <c r="B336" s="114" t="s">
        <v>1104</v>
      </c>
      <c r="C336" s="114" t="s">
        <v>1103</v>
      </c>
      <c r="D336" s="114">
        <v>54</v>
      </c>
    </row>
    <row r="337" spans="1:4" x14ac:dyDescent="0.35">
      <c r="A337" s="46">
        <v>237</v>
      </c>
      <c r="B337" s="21" t="s">
        <v>65</v>
      </c>
      <c r="C337" s="21" t="s">
        <v>66</v>
      </c>
      <c r="D337" s="21">
        <v>53</v>
      </c>
    </row>
    <row r="338" spans="1:4" x14ac:dyDescent="0.35">
      <c r="A338" s="46">
        <v>207</v>
      </c>
      <c r="B338" s="21" t="s">
        <v>13</v>
      </c>
      <c r="C338" s="21" t="s">
        <v>14</v>
      </c>
      <c r="D338" s="21">
        <v>51</v>
      </c>
    </row>
    <row r="339" spans="1:4" x14ac:dyDescent="0.35">
      <c r="A339" s="25" t="s">
        <v>224</v>
      </c>
      <c r="B339" s="14" t="s">
        <v>225</v>
      </c>
      <c r="C339" s="14" t="s">
        <v>188</v>
      </c>
      <c r="D339" s="14">
        <v>51</v>
      </c>
    </row>
    <row r="340" spans="1:4" x14ac:dyDescent="0.35">
      <c r="A340" s="25" t="s">
        <v>158</v>
      </c>
      <c r="B340" s="14" t="s">
        <v>159</v>
      </c>
      <c r="C340" s="14" t="s">
        <v>160</v>
      </c>
      <c r="D340" s="14">
        <v>50</v>
      </c>
    </row>
    <row r="341" spans="1:4" x14ac:dyDescent="0.35">
      <c r="A341" s="25" t="s">
        <v>173</v>
      </c>
      <c r="B341" s="14" t="s">
        <v>422</v>
      </c>
      <c r="C341" s="14" t="s">
        <v>69</v>
      </c>
      <c r="D341" s="14">
        <v>50</v>
      </c>
    </row>
    <row r="342" spans="1:4" x14ac:dyDescent="0.35">
      <c r="A342" s="25" t="s">
        <v>325</v>
      </c>
      <c r="B342" s="14" t="s">
        <v>326</v>
      </c>
      <c r="C342" s="14" t="s">
        <v>177</v>
      </c>
      <c r="D342" s="14">
        <v>50</v>
      </c>
    </row>
    <row r="343" spans="1:4" x14ac:dyDescent="0.35">
      <c r="A343" s="117" t="s">
        <v>1376</v>
      </c>
      <c r="B343" s="114" t="s">
        <v>1377</v>
      </c>
      <c r="C343" s="114" t="s">
        <v>1375</v>
      </c>
      <c r="D343" s="114">
        <v>50</v>
      </c>
    </row>
    <row r="344" spans="1:4" x14ac:dyDescent="0.35">
      <c r="A344" s="25" t="s">
        <v>175</v>
      </c>
      <c r="B344" s="14" t="s">
        <v>176</v>
      </c>
      <c r="C344" s="14" t="s">
        <v>177</v>
      </c>
      <c r="D344" s="14">
        <v>50</v>
      </c>
    </row>
    <row r="345" spans="1:4" x14ac:dyDescent="0.35">
      <c r="A345" s="25" t="s">
        <v>239</v>
      </c>
      <c r="B345" s="14" t="s">
        <v>240</v>
      </c>
      <c r="C345" s="14" t="s">
        <v>147</v>
      </c>
      <c r="D345" s="14">
        <v>50</v>
      </c>
    </row>
    <row r="346" spans="1:4" x14ac:dyDescent="0.35">
      <c r="A346" s="25" t="s">
        <v>315</v>
      </c>
      <c r="B346" s="14" t="s">
        <v>316</v>
      </c>
      <c r="C346" s="14" t="s">
        <v>177</v>
      </c>
      <c r="D346" s="14">
        <v>50</v>
      </c>
    </row>
    <row r="347" spans="1:4" x14ac:dyDescent="0.35">
      <c r="A347" s="25" t="s">
        <v>503</v>
      </c>
      <c r="B347" s="14" t="s">
        <v>504</v>
      </c>
      <c r="C347" s="14" t="s">
        <v>49</v>
      </c>
      <c r="D347" s="14">
        <v>50</v>
      </c>
    </row>
    <row r="348" spans="1:4" x14ac:dyDescent="0.35">
      <c r="A348" s="25" t="s">
        <v>531</v>
      </c>
      <c r="B348" s="14" t="s">
        <v>532</v>
      </c>
      <c r="C348" s="14" t="s">
        <v>533</v>
      </c>
      <c r="D348" s="14">
        <v>50</v>
      </c>
    </row>
    <row r="349" spans="1:4" x14ac:dyDescent="0.35">
      <c r="A349" s="46">
        <v>230</v>
      </c>
      <c r="B349" s="21" t="s">
        <v>55</v>
      </c>
      <c r="C349" s="21" t="s">
        <v>6</v>
      </c>
      <c r="D349" s="21">
        <v>49</v>
      </c>
    </row>
    <row r="350" spans="1:4" x14ac:dyDescent="0.35">
      <c r="A350" s="25" t="s">
        <v>383</v>
      </c>
      <c r="B350" s="14" t="s">
        <v>384</v>
      </c>
      <c r="C350" s="14" t="s">
        <v>63</v>
      </c>
      <c r="D350" s="14">
        <v>49</v>
      </c>
    </row>
    <row r="351" spans="1:4" x14ac:dyDescent="0.35">
      <c r="A351" s="25" t="s">
        <v>362</v>
      </c>
      <c r="B351" s="14" t="s">
        <v>363</v>
      </c>
      <c r="C351" s="14" t="s">
        <v>69</v>
      </c>
      <c r="D351" s="14">
        <v>48</v>
      </c>
    </row>
    <row r="352" spans="1:4" x14ac:dyDescent="0.35">
      <c r="A352" s="117" t="s">
        <v>1281</v>
      </c>
      <c r="B352" s="114" t="s">
        <v>1101</v>
      </c>
      <c r="C352" s="114" t="s">
        <v>107</v>
      </c>
      <c r="D352" s="114">
        <v>48</v>
      </c>
    </row>
    <row r="353" spans="1:4" x14ac:dyDescent="0.35">
      <c r="A353" s="117" t="s">
        <v>1321</v>
      </c>
      <c r="B353" s="114" t="s">
        <v>1062</v>
      </c>
      <c r="C353" s="114" t="s">
        <v>1078</v>
      </c>
      <c r="D353" s="114">
        <v>48</v>
      </c>
    </row>
    <row r="354" spans="1:4" x14ac:dyDescent="0.35">
      <c r="A354" s="117" t="s">
        <v>1322</v>
      </c>
      <c r="B354" s="114" t="s">
        <v>1058</v>
      </c>
      <c r="C354" s="114" t="s">
        <v>69</v>
      </c>
      <c r="D354" s="114">
        <v>48</v>
      </c>
    </row>
    <row r="355" spans="1:4" x14ac:dyDescent="0.35">
      <c r="A355" s="25" t="s">
        <v>131</v>
      </c>
      <c r="B355" s="14" t="s">
        <v>132</v>
      </c>
      <c r="C355" s="14" t="s">
        <v>107</v>
      </c>
      <c r="D355" s="14">
        <f>37+10</f>
        <v>47</v>
      </c>
    </row>
    <row r="356" spans="1:4" x14ac:dyDescent="0.35">
      <c r="A356" s="25" t="s">
        <v>212</v>
      </c>
      <c r="B356" s="14" t="s">
        <v>213</v>
      </c>
      <c r="C356" s="14" t="s">
        <v>214</v>
      </c>
      <c r="D356" s="14">
        <v>45</v>
      </c>
    </row>
    <row r="357" spans="1:4" x14ac:dyDescent="0.35">
      <c r="A357" s="25" t="s">
        <v>259</v>
      </c>
      <c r="B357" s="14" t="s">
        <v>260</v>
      </c>
      <c r="C357" s="14" t="s">
        <v>69</v>
      </c>
      <c r="D357" s="14">
        <v>45</v>
      </c>
    </row>
    <row r="358" spans="1:4" x14ac:dyDescent="0.35">
      <c r="A358" s="25" t="s">
        <v>403</v>
      </c>
      <c r="B358" s="14" t="s">
        <v>404</v>
      </c>
      <c r="C358" s="14" t="s">
        <v>69</v>
      </c>
      <c r="D358" s="14">
        <v>45</v>
      </c>
    </row>
    <row r="359" spans="1:4" x14ac:dyDescent="0.35">
      <c r="A359" s="117" t="s">
        <v>1253</v>
      </c>
      <c r="B359" s="114" t="s">
        <v>1254</v>
      </c>
      <c r="C359" s="114" t="s">
        <v>1076</v>
      </c>
      <c r="D359" s="114">
        <v>45</v>
      </c>
    </row>
    <row r="360" spans="1:4" x14ac:dyDescent="0.35">
      <c r="A360" s="117" t="s">
        <v>1257</v>
      </c>
      <c r="B360" s="114" t="s">
        <v>1258</v>
      </c>
      <c r="C360" s="114" t="s">
        <v>1259</v>
      </c>
      <c r="D360" s="114">
        <v>45</v>
      </c>
    </row>
    <row r="361" spans="1:4" x14ac:dyDescent="0.35">
      <c r="A361" s="25" t="s">
        <v>719</v>
      </c>
      <c r="B361" s="14" t="s">
        <v>720</v>
      </c>
      <c r="C361" s="14" t="s">
        <v>238</v>
      </c>
      <c r="D361" s="14">
        <v>45</v>
      </c>
    </row>
    <row r="362" spans="1:4" x14ac:dyDescent="0.35">
      <c r="A362" s="25" t="s">
        <v>291</v>
      </c>
      <c r="B362" s="14" t="s">
        <v>292</v>
      </c>
      <c r="C362" s="14" t="s">
        <v>8</v>
      </c>
      <c r="D362" s="14">
        <v>45</v>
      </c>
    </row>
    <row r="363" spans="1:4" x14ac:dyDescent="0.35">
      <c r="A363" s="46">
        <v>259</v>
      </c>
      <c r="B363" s="21" t="s">
        <v>607</v>
      </c>
      <c r="C363" s="21" t="s">
        <v>608</v>
      </c>
      <c r="D363" s="21">
        <v>44</v>
      </c>
    </row>
    <row r="364" spans="1:4" x14ac:dyDescent="0.35">
      <c r="A364" s="25" t="s">
        <v>426</v>
      </c>
      <c r="B364" s="14" t="s">
        <v>427</v>
      </c>
      <c r="C364" s="14" t="s">
        <v>428</v>
      </c>
      <c r="D364" s="14">
        <v>44</v>
      </c>
    </row>
    <row r="365" spans="1:4" x14ac:dyDescent="0.35">
      <c r="A365" s="46">
        <v>216</v>
      </c>
      <c r="B365" s="21" t="s">
        <v>30</v>
      </c>
      <c r="C365" s="21" t="s">
        <v>31</v>
      </c>
      <c r="D365" s="21">
        <v>41</v>
      </c>
    </row>
    <row r="366" spans="1:4" x14ac:dyDescent="0.35">
      <c r="A366" s="25" t="s">
        <v>267</v>
      </c>
      <c r="B366" s="14" t="s">
        <v>282</v>
      </c>
      <c r="C366" s="14" t="s">
        <v>115</v>
      </c>
      <c r="D366" s="14">
        <v>40</v>
      </c>
    </row>
    <row r="367" spans="1:4" x14ac:dyDescent="0.35">
      <c r="A367" s="25" t="s">
        <v>472</v>
      </c>
      <c r="B367" s="14" t="s">
        <v>473</v>
      </c>
      <c r="C367" s="14" t="s">
        <v>69</v>
      </c>
      <c r="D367" s="14">
        <v>40</v>
      </c>
    </row>
    <row r="368" spans="1:4" x14ac:dyDescent="0.35">
      <c r="A368" s="25" t="s">
        <v>476</v>
      </c>
      <c r="B368" s="14" t="s">
        <v>477</v>
      </c>
      <c r="C368" s="14" t="s">
        <v>115</v>
      </c>
      <c r="D368" s="14">
        <v>40</v>
      </c>
    </row>
    <row r="369" spans="1:4" x14ac:dyDescent="0.35">
      <c r="A369" s="117" t="s">
        <v>1329</v>
      </c>
      <c r="B369" s="114" t="s">
        <v>1111</v>
      </c>
      <c r="C369" s="114" t="s">
        <v>1110</v>
      </c>
      <c r="D369" s="114">
        <v>40</v>
      </c>
    </row>
    <row r="370" spans="1:4" x14ac:dyDescent="0.35">
      <c r="A370" s="25" t="s">
        <v>507</v>
      </c>
      <c r="B370" s="14" t="s">
        <v>508</v>
      </c>
      <c r="C370" s="14" t="s">
        <v>69</v>
      </c>
      <c r="D370" s="14">
        <v>40</v>
      </c>
    </row>
    <row r="371" spans="1:4" x14ac:dyDescent="0.35">
      <c r="A371" s="25" t="s">
        <v>440</v>
      </c>
      <c r="B371" s="14" t="s">
        <v>441</v>
      </c>
      <c r="C371" s="14" t="s">
        <v>238</v>
      </c>
      <c r="D371" s="14">
        <v>40</v>
      </c>
    </row>
    <row r="372" spans="1:4" x14ac:dyDescent="0.35">
      <c r="A372" s="25" t="s">
        <v>141</v>
      </c>
      <c r="B372" s="14" t="s">
        <v>142</v>
      </c>
      <c r="C372" s="14" t="s">
        <v>107</v>
      </c>
      <c r="D372" s="14">
        <v>40</v>
      </c>
    </row>
    <row r="373" spans="1:4" x14ac:dyDescent="0.35">
      <c r="A373" s="46">
        <v>249</v>
      </c>
      <c r="B373" s="21" t="s">
        <v>594</v>
      </c>
      <c r="C373" s="21" t="s">
        <v>58</v>
      </c>
      <c r="D373" s="21">
        <v>38</v>
      </c>
    </row>
    <row r="374" spans="1:4" x14ac:dyDescent="0.35">
      <c r="A374" s="117" t="s">
        <v>1332</v>
      </c>
      <c r="B374" s="114" t="s">
        <v>1059</v>
      </c>
      <c r="C374" s="114" t="s">
        <v>1075</v>
      </c>
      <c r="D374" s="114">
        <v>38</v>
      </c>
    </row>
    <row r="375" spans="1:4" x14ac:dyDescent="0.35">
      <c r="A375" s="59">
        <v>4138</v>
      </c>
      <c r="B375" s="59" t="s">
        <v>1199</v>
      </c>
      <c r="C375" s="43" t="s">
        <v>579</v>
      </c>
      <c r="D375" s="59">
        <v>38</v>
      </c>
    </row>
    <row r="376" spans="1:4" x14ac:dyDescent="0.35">
      <c r="A376" s="59">
        <v>40056</v>
      </c>
      <c r="B376" s="59" t="s">
        <v>1180</v>
      </c>
      <c r="C376" s="43" t="s">
        <v>8</v>
      </c>
      <c r="D376" s="59">
        <v>36</v>
      </c>
    </row>
    <row r="377" spans="1:4" x14ac:dyDescent="0.35">
      <c r="A377" s="46">
        <v>236</v>
      </c>
      <c r="B377" s="21" t="s">
        <v>64</v>
      </c>
      <c r="C377" s="21" t="s">
        <v>63</v>
      </c>
      <c r="D377" s="21">
        <v>35</v>
      </c>
    </row>
    <row r="378" spans="1:4" x14ac:dyDescent="0.35">
      <c r="A378" s="25" t="s">
        <v>261</v>
      </c>
      <c r="B378" s="14" t="s">
        <v>262</v>
      </c>
      <c r="C378" s="14" t="s">
        <v>263</v>
      </c>
      <c r="D378" s="14">
        <v>35</v>
      </c>
    </row>
    <row r="379" spans="1:4" x14ac:dyDescent="0.35">
      <c r="A379" s="25" t="s">
        <v>513</v>
      </c>
      <c r="B379" s="14" t="s">
        <v>514</v>
      </c>
      <c r="C379" s="14" t="s">
        <v>238</v>
      </c>
      <c r="D379" s="14">
        <v>35</v>
      </c>
    </row>
    <row r="380" spans="1:4" x14ac:dyDescent="0.35">
      <c r="A380" s="117" t="s">
        <v>513</v>
      </c>
      <c r="B380" s="114" t="s">
        <v>1093</v>
      </c>
      <c r="C380" s="114" t="s">
        <v>835</v>
      </c>
      <c r="D380" s="114">
        <v>35</v>
      </c>
    </row>
    <row r="381" spans="1:4" x14ac:dyDescent="0.35">
      <c r="A381" s="25" t="s">
        <v>681</v>
      </c>
      <c r="B381" s="14" t="s">
        <v>682</v>
      </c>
      <c r="C381" s="14" t="s">
        <v>683</v>
      </c>
      <c r="D381" s="14">
        <v>35</v>
      </c>
    </row>
    <row r="382" spans="1:4" x14ac:dyDescent="0.35">
      <c r="A382" s="25" t="s">
        <v>497</v>
      </c>
      <c r="B382" s="14" t="s">
        <v>498</v>
      </c>
      <c r="C382" s="14" t="s">
        <v>444</v>
      </c>
      <c r="D382" s="14">
        <v>35</v>
      </c>
    </row>
    <row r="383" spans="1:4" x14ac:dyDescent="0.35">
      <c r="A383" s="59">
        <v>4124</v>
      </c>
      <c r="B383" s="59" t="s">
        <v>1178</v>
      </c>
      <c r="C383" s="43" t="s">
        <v>8</v>
      </c>
      <c r="D383" s="59">
        <v>35</v>
      </c>
    </row>
    <row r="384" spans="1:4" x14ac:dyDescent="0.35">
      <c r="A384" s="117" t="s">
        <v>1317</v>
      </c>
      <c r="B384" s="114" t="s">
        <v>1053</v>
      </c>
      <c r="C384" s="114" t="s">
        <v>69</v>
      </c>
      <c r="D384" s="114">
        <v>34</v>
      </c>
    </row>
    <row r="385" spans="1:4" x14ac:dyDescent="0.35">
      <c r="A385" s="46">
        <v>215</v>
      </c>
      <c r="B385" s="21" t="s">
        <v>28</v>
      </c>
      <c r="C385" s="21" t="s">
        <v>29</v>
      </c>
      <c r="D385" s="21">
        <v>32</v>
      </c>
    </row>
    <row r="386" spans="1:4" x14ac:dyDescent="0.35">
      <c r="A386" s="46">
        <v>204</v>
      </c>
      <c r="B386" s="21" t="s">
        <v>7</v>
      </c>
      <c r="C386" s="21" t="s">
        <v>8</v>
      </c>
      <c r="D386" s="21">
        <v>31</v>
      </c>
    </row>
    <row r="387" spans="1:4" x14ac:dyDescent="0.35">
      <c r="A387" s="25" t="s">
        <v>459</v>
      </c>
      <c r="B387" s="14" t="s">
        <v>460</v>
      </c>
      <c r="C387" s="14" t="s">
        <v>428</v>
      </c>
      <c r="D387" s="14">
        <v>30</v>
      </c>
    </row>
    <row r="388" spans="1:4" x14ac:dyDescent="0.35">
      <c r="A388" s="25" t="s">
        <v>527</v>
      </c>
      <c r="B388" s="14" t="s">
        <v>528</v>
      </c>
      <c r="C388" s="14" t="s">
        <v>147</v>
      </c>
      <c r="D388" s="14">
        <v>30</v>
      </c>
    </row>
    <row r="389" spans="1:4" x14ac:dyDescent="0.35">
      <c r="A389" s="25" t="s">
        <v>241</v>
      </c>
      <c r="B389" s="14" t="s">
        <v>242</v>
      </c>
      <c r="C389" s="14" t="s">
        <v>8</v>
      </c>
      <c r="D389" s="14">
        <v>30</v>
      </c>
    </row>
    <row r="390" spans="1:4" x14ac:dyDescent="0.35">
      <c r="A390" s="25" t="s">
        <v>368</v>
      </c>
      <c r="B390" s="14" t="s">
        <v>369</v>
      </c>
      <c r="C390" s="14" t="s">
        <v>8</v>
      </c>
      <c r="D390" s="14">
        <v>30</v>
      </c>
    </row>
    <row r="391" spans="1:4" x14ac:dyDescent="0.35">
      <c r="A391" s="46">
        <v>217</v>
      </c>
      <c r="B391" s="21" t="s">
        <v>32</v>
      </c>
      <c r="C391" s="21" t="s">
        <v>33</v>
      </c>
      <c r="D391" s="21">
        <v>29</v>
      </c>
    </row>
    <row r="392" spans="1:4" x14ac:dyDescent="0.35">
      <c r="A392" s="117" t="s">
        <v>1315</v>
      </c>
      <c r="B392" s="114" t="s">
        <v>1316</v>
      </c>
      <c r="C392" s="114" t="s">
        <v>1302</v>
      </c>
      <c r="D392" s="114">
        <v>29</v>
      </c>
    </row>
    <row r="393" spans="1:4" x14ac:dyDescent="0.35">
      <c r="A393" s="46">
        <v>240</v>
      </c>
      <c r="B393" s="21" t="s">
        <v>70</v>
      </c>
      <c r="C393" s="21" t="s">
        <v>71</v>
      </c>
      <c r="D393" s="21">
        <v>28</v>
      </c>
    </row>
    <row r="394" spans="1:4" x14ac:dyDescent="0.35">
      <c r="A394" s="117" t="s">
        <v>1283</v>
      </c>
      <c r="B394" s="114" t="s">
        <v>1284</v>
      </c>
      <c r="C394" s="114" t="s">
        <v>1110</v>
      </c>
      <c r="D394" s="114">
        <v>28</v>
      </c>
    </row>
    <row r="395" spans="1:4" x14ac:dyDescent="0.35">
      <c r="A395" s="46">
        <v>205</v>
      </c>
      <c r="B395" s="21" t="s">
        <v>9</v>
      </c>
      <c r="C395" s="21" t="s">
        <v>10</v>
      </c>
      <c r="D395" s="21">
        <v>27</v>
      </c>
    </row>
    <row r="396" spans="1:4" x14ac:dyDescent="0.35">
      <c r="A396" s="46">
        <v>213</v>
      </c>
      <c r="B396" s="21" t="s">
        <v>24</v>
      </c>
      <c r="C396" s="21" t="s">
        <v>25</v>
      </c>
      <c r="D396" s="21">
        <v>27</v>
      </c>
    </row>
    <row r="397" spans="1:4" x14ac:dyDescent="0.35">
      <c r="A397" s="46">
        <v>202</v>
      </c>
      <c r="B397" s="21" t="s">
        <v>4</v>
      </c>
      <c r="C397" s="21" t="s">
        <v>5</v>
      </c>
      <c r="D397" s="21">
        <v>26</v>
      </c>
    </row>
    <row r="398" spans="1:4" x14ac:dyDescent="0.35">
      <c r="A398" s="46">
        <v>227</v>
      </c>
      <c r="B398" s="21" t="s">
        <v>50</v>
      </c>
      <c r="C398" s="21" t="s">
        <v>6</v>
      </c>
      <c r="D398" s="21">
        <v>26</v>
      </c>
    </row>
    <row r="399" spans="1:4" x14ac:dyDescent="0.35">
      <c r="A399" s="25" t="s">
        <v>163</v>
      </c>
      <c r="B399" s="14" t="s">
        <v>164</v>
      </c>
      <c r="C399" s="14" t="s">
        <v>147</v>
      </c>
      <c r="D399" s="14">
        <v>25</v>
      </c>
    </row>
    <row r="400" spans="1:4" x14ac:dyDescent="0.35">
      <c r="A400" s="117" t="s">
        <v>1308</v>
      </c>
      <c r="B400" s="114" t="s">
        <v>1034</v>
      </c>
      <c r="C400" s="114" t="s">
        <v>1069</v>
      </c>
      <c r="D400" s="114">
        <v>25</v>
      </c>
    </row>
    <row r="401" spans="1:4" x14ac:dyDescent="0.35">
      <c r="A401" s="25" t="s">
        <v>401</v>
      </c>
      <c r="B401" s="14" t="s">
        <v>402</v>
      </c>
      <c r="C401" s="14" t="s">
        <v>63</v>
      </c>
      <c r="D401" s="14">
        <v>25</v>
      </c>
    </row>
    <row r="402" spans="1:4" x14ac:dyDescent="0.35">
      <c r="A402" s="117" t="s">
        <v>1326</v>
      </c>
      <c r="B402" s="114" t="s">
        <v>1088</v>
      </c>
      <c r="C402" s="114" t="s">
        <v>608</v>
      </c>
      <c r="D402" s="114">
        <v>25</v>
      </c>
    </row>
    <row r="403" spans="1:4" x14ac:dyDescent="0.35">
      <c r="A403" s="117" t="s">
        <v>1323</v>
      </c>
      <c r="B403" s="114" t="s">
        <v>1324</v>
      </c>
      <c r="C403" s="114" t="s">
        <v>1302</v>
      </c>
      <c r="D403" s="114">
        <v>25</v>
      </c>
    </row>
    <row r="404" spans="1:4" x14ac:dyDescent="0.35">
      <c r="A404" s="46">
        <v>226</v>
      </c>
      <c r="B404" s="21" t="s">
        <v>48</v>
      </c>
      <c r="C404" s="21" t="s">
        <v>49</v>
      </c>
      <c r="D404" s="21">
        <v>24</v>
      </c>
    </row>
    <row r="405" spans="1:4" x14ac:dyDescent="0.35">
      <c r="A405" s="59">
        <v>4016</v>
      </c>
      <c r="B405" s="59" t="s">
        <v>1394</v>
      </c>
      <c r="C405" s="43" t="s">
        <v>1202</v>
      </c>
      <c r="D405" s="59">
        <f>70-46</f>
        <v>24</v>
      </c>
    </row>
    <row r="406" spans="1:4" x14ac:dyDescent="0.35">
      <c r="A406" s="46">
        <v>225</v>
      </c>
      <c r="B406" s="21" t="s">
        <v>47</v>
      </c>
      <c r="C406" s="21" t="s">
        <v>8</v>
      </c>
      <c r="D406" s="21">
        <v>23</v>
      </c>
    </row>
    <row r="407" spans="1:4" x14ac:dyDescent="0.35">
      <c r="A407" s="25" t="s">
        <v>197</v>
      </c>
      <c r="B407" s="14" t="s">
        <v>198</v>
      </c>
      <c r="C407" s="14" t="s">
        <v>199</v>
      </c>
      <c r="D407" s="14">
        <v>23</v>
      </c>
    </row>
    <row r="408" spans="1:4" x14ac:dyDescent="0.35">
      <c r="A408" s="59">
        <v>4125</v>
      </c>
      <c r="B408" s="59" t="s">
        <v>1193</v>
      </c>
      <c r="C408" s="43" t="s">
        <v>8</v>
      </c>
      <c r="D408" s="59">
        <v>22</v>
      </c>
    </row>
    <row r="409" spans="1:4" x14ac:dyDescent="0.35">
      <c r="A409" s="46">
        <v>231</v>
      </c>
      <c r="B409" s="21" t="s">
        <v>56</v>
      </c>
      <c r="C409" s="21" t="s">
        <v>33</v>
      </c>
      <c r="D409" s="21">
        <v>21</v>
      </c>
    </row>
    <row r="410" spans="1:4" x14ac:dyDescent="0.35">
      <c r="A410" s="59">
        <v>4092</v>
      </c>
      <c r="B410" s="59" t="s">
        <v>1177</v>
      </c>
      <c r="C410" s="43" t="s">
        <v>8</v>
      </c>
      <c r="D410" s="59">
        <v>21</v>
      </c>
    </row>
    <row r="411" spans="1:4" x14ac:dyDescent="0.35">
      <c r="A411" s="47">
        <v>4248</v>
      </c>
      <c r="B411" s="43" t="s">
        <v>558</v>
      </c>
      <c r="C411" s="44" t="s">
        <v>8</v>
      </c>
      <c r="D411" s="44">
        <v>20</v>
      </c>
    </row>
    <row r="412" spans="1:4" x14ac:dyDescent="0.35">
      <c r="A412" s="25" t="s">
        <v>416</v>
      </c>
      <c r="B412" s="14" t="s">
        <v>417</v>
      </c>
      <c r="C412" s="14" t="s">
        <v>8</v>
      </c>
      <c r="D412" s="14">
        <v>20</v>
      </c>
    </row>
    <row r="413" spans="1:4" x14ac:dyDescent="0.35">
      <c r="A413" s="25" t="s">
        <v>520</v>
      </c>
      <c r="B413" s="14" t="s">
        <v>521</v>
      </c>
      <c r="C413" s="14" t="s">
        <v>147</v>
      </c>
      <c r="D413" s="14">
        <v>20</v>
      </c>
    </row>
    <row r="414" spans="1:4" x14ac:dyDescent="0.35">
      <c r="A414" s="25" t="s">
        <v>305</v>
      </c>
      <c r="B414" s="14" t="s">
        <v>306</v>
      </c>
      <c r="C414" s="14" t="s">
        <v>8</v>
      </c>
      <c r="D414" s="14">
        <v>20</v>
      </c>
    </row>
    <row r="415" spans="1:4" x14ac:dyDescent="0.35">
      <c r="A415" s="25" t="s">
        <v>351</v>
      </c>
      <c r="B415" s="14" t="s">
        <v>352</v>
      </c>
      <c r="C415" s="14" t="s">
        <v>353</v>
      </c>
      <c r="D415" s="14">
        <v>20</v>
      </c>
    </row>
    <row r="416" spans="1:4" x14ac:dyDescent="0.35">
      <c r="A416" s="25" t="s">
        <v>447</v>
      </c>
      <c r="B416" s="14" t="s">
        <v>448</v>
      </c>
      <c r="C416" s="14" t="s">
        <v>238</v>
      </c>
      <c r="D416" s="14">
        <v>20</v>
      </c>
    </row>
    <row r="417" spans="1:4" x14ac:dyDescent="0.35">
      <c r="A417" s="59">
        <v>4153</v>
      </c>
      <c r="B417" s="59" t="s">
        <v>101</v>
      </c>
      <c r="C417" s="43" t="s">
        <v>8</v>
      </c>
      <c r="D417" s="59">
        <v>19</v>
      </c>
    </row>
    <row r="418" spans="1:4" x14ac:dyDescent="0.35">
      <c r="A418" s="25" t="s">
        <v>337</v>
      </c>
      <c r="B418" s="14" t="s">
        <v>338</v>
      </c>
      <c r="C418" s="14" t="s">
        <v>336</v>
      </c>
      <c r="D418" s="14">
        <v>18</v>
      </c>
    </row>
    <row r="419" spans="1:4" x14ac:dyDescent="0.35">
      <c r="A419" s="46">
        <v>233</v>
      </c>
      <c r="B419" s="21" t="s">
        <v>59</v>
      </c>
      <c r="C419" s="21" t="s">
        <v>60</v>
      </c>
      <c r="D419" s="21">
        <v>17</v>
      </c>
    </row>
    <row r="420" spans="1:4" x14ac:dyDescent="0.35">
      <c r="A420" s="59">
        <v>4152</v>
      </c>
      <c r="B420" s="59" t="s">
        <v>100</v>
      </c>
      <c r="C420" s="43" t="s">
        <v>8</v>
      </c>
      <c r="D420" s="59">
        <v>17</v>
      </c>
    </row>
    <row r="421" spans="1:4" x14ac:dyDescent="0.35">
      <c r="A421" s="59">
        <v>4145</v>
      </c>
      <c r="B421" s="59" t="s">
        <v>1184</v>
      </c>
      <c r="C421" s="43" t="s">
        <v>8</v>
      </c>
      <c r="D421" s="59">
        <v>17</v>
      </c>
    </row>
    <row r="422" spans="1:4" x14ac:dyDescent="0.35">
      <c r="A422" s="59">
        <v>4099</v>
      </c>
      <c r="B422" s="59" t="s">
        <v>1188</v>
      </c>
      <c r="C422" s="43" t="s">
        <v>8</v>
      </c>
      <c r="D422" s="59">
        <v>17</v>
      </c>
    </row>
    <row r="423" spans="1:4" x14ac:dyDescent="0.35">
      <c r="A423" s="59">
        <v>4072</v>
      </c>
      <c r="B423" s="59" t="s">
        <v>1194</v>
      </c>
      <c r="C423" s="43" t="s">
        <v>8</v>
      </c>
      <c r="D423" s="59">
        <v>17</v>
      </c>
    </row>
    <row r="424" spans="1:4" x14ac:dyDescent="0.35">
      <c r="A424" s="59">
        <v>4057</v>
      </c>
      <c r="B424" s="59" t="s">
        <v>1192</v>
      </c>
      <c r="C424" s="43" t="s">
        <v>8</v>
      </c>
      <c r="D424" s="59">
        <v>17</v>
      </c>
    </row>
    <row r="425" spans="1:4" x14ac:dyDescent="0.35">
      <c r="A425" s="25" t="s">
        <v>274</v>
      </c>
      <c r="B425" s="14" t="s">
        <v>275</v>
      </c>
      <c r="C425" s="14" t="s">
        <v>69</v>
      </c>
      <c r="D425" s="14">
        <v>15</v>
      </c>
    </row>
    <row r="426" spans="1:4" x14ac:dyDescent="0.35">
      <c r="A426" s="25" t="s">
        <v>280</v>
      </c>
      <c r="B426" s="14" t="s">
        <v>281</v>
      </c>
      <c r="C426" s="14" t="s">
        <v>125</v>
      </c>
      <c r="D426" s="14">
        <v>15</v>
      </c>
    </row>
    <row r="427" spans="1:4" x14ac:dyDescent="0.35">
      <c r="A427" s="25" t="s">
        <v>339</v>
      </c>
      <c r="B427" s="14" t="s">
        <v>340</v>
      </c>
      <c r="C427" s="14" t="s">
        <v>341</v>
      </c>
      <c r="D427" s="14">
        <v>15</v>
      </c>
    </row>
    <row r="428" spans="1:4" x14ac:dyDescent="0.35">
      <c r="A428" s="25" t="s">
        <v>364</v>
      </c>
      <c r="B428" s="14" t="s">
        <v>365</v>
      </c>
      <c r="C428" s="14" t="s">
        <v>147</v>
      </c>
      <c r="D428" s="14">
        <v>15</v>
      </c>
    </row>
    <row r="429" spans="1:4" x14ac:dyDescent="0.35">
      <c r="A429" s="25" t="s">
        <v>378</v>
      </c>
      <c r="B429" s="14" t="s">
        <v>379</v>
      </c>
      <c r="C429" s="14" t="s">
        <v>69</v>
      </c>
      <c r="D429" s="14">
        <v>15</v>
      </c>
    </row>
    <row r="430" spans="1:4" x14ac:dyDescent="0.35">
      <c r="A430" s="25" t="s">
        <v>464</v>
      </c>
      <c r="B430" s="14" t="s">
        <v>465</v>
      </c>
      <c r="C430" s="14" t="s">
        <v>444</v>
      </c>
      <c r="D430" s="14">
        <v>15</v>
      </c>
    </row>
    <row r="431" spans="1:4" x14ac:dyDescent="0.35">
      <c r="A431" s="25" t="s">
        <v>470</v>
      </c>
      <c r="B431" s="14" t="s">
        <v>471</v>
      </c>
      <c r="C431" s="14" t="s">
        <v>456</v>
      </c>
      <c r="D431" s="14">
        <v>15</v>
      </c>
    </row>
    <row r="432" spans="1:4" x14ac:dyDescent="0.35">
      <c r="A432" s="117" t="s">
        <v>1336</v>
      </c>
      <c r="B432" s="114" t="s">
        <v>1114</v>
      </c>
      <c r="C432" s="114" t="s">
        <v>69</v>
      </c>
      <c r="D432" s="114">
        <v>15</v>
      </c>
    </row>
    <row r="433" spans="1:4" x14ac:dyDescent="0.35">
      <c r="A433" s="25" t="s">
        <v>522</v>
      </c>
      <c r="B433" s="14" t="s">
        <v>523</v>
      </c>
      <c r="C433" s="14" t="s">
        <v>524</v>
      </c>
      <c r="D433" s="14">
        <v>15</v>
      </c>
    </row>
    <row r="434" spans="1:4" x14ac:dyDescent="0.35">
      <c r="A434" s="117" t="s">
        <v>1296</v>
      </c>
      <c r="B434" s="114" t="s">
        <v>1113</v>
      </c>
      <c r="C434" s="114" t="s">
        <v>1112</v>
      </c>
      <c r="D434" s="114">
        <v>15</v>
      </c>
    </row>
    <row r="435" spans="1:4" x14ac:dyDescent="0.35">
      <c r="A435" s="25" t="s">
        <v>727</v>
      </c>
      <c r="B435" s="14" t="s">
        <v>728</v>
      </c>
      <c r="C435" s="14" t="s">
        <v>238</v>
      </c>
      <c r="D435" s="14">
        <v>15</v>
      </c>
    </row>
    <row r="436" spans="1:4" x14ac:dyDescent="0.35">
      <c r="A436" s="117" t="s">
        <v>1314</v>
      </c>
      <c r="B436" s="114" t="s">
        <v>1046</v>
      </c>
      <c r="C436" s="114" t="s">
        <v>155</v>
      </c>
      <c r="D436" s="114">
        <v>15</v>
      </c>
    </row>
    <row r="437" spans="1:4" x14ac:dyDescent="0.35">
      <c r="A437" s="117" t="s">
        <v>1327</v>
      </c>
      <c r="B437" s="114" t="s">
        <v>1052</v>
      </c>
      <c r="C437" s="114" t="s">
        <v>125</v>
      </c>
      <c r="D437" s="114">
        <v>15</v>
      </c>
    </row>
    <row r="438" spans="1:4" x14ac:dyDescent="0.35">
      <c r="A438" s="25" t="s">
        <v>317</v>
      </c>
      <c r="B438" s="14" t="s">
        <v>318</v>
      </c>
      <c r="C438" s="14" t="s">
        <v>8</v>
      </c>
      <c r="D438" s="14">
        <v>15</v>
      </c>
    </row>
    <row r="439" spans="1:4" x14ac:dyDescent="0.35">
      <c r="A439" s="25" t="s">
        <v>434</v>
      </c>
      <c r="B439" s="14" t="s">
        <v>435</v>
      </c>
      <c r="C439" s="14" t="s">
        <v>428</v>
      </c>
      <c r="D439" s="14">
        <v>15</v>
      </c>
    </row>
    <row r="440" spans="1:4" x14ac:dyDescent="0.35">
      <c r="A440" s="25" t="s">
        <v>442</v>
      </c>
      <c r="B440" s="14" t="s">
        <v>443</v>
      </c>
      <c r="C440" s="14" t="s">
        <v>444</v>
      </c>
      <c r="D440" s="14">
        <v>15</v>
      </c>
    </row>
    <row r="441" spans="1:4" x14ac:dyDescent="0.35">
      <c r="A441" s="25" t="s">
        <v>694</v>
      </c>
      <c r="B441" s="14" t="s">
        <v>695</v>
      </c>
      <c r="C441" s="14" t="s">
        <v>238</v>
      </c>
      <c r="D441" s="14">
        <v>15</v>
      </c>
    </row>
    <row r="442" spans="1:4" x14ac:dyDescent="0.35">
      <c r="A442" s="117" t="s">
        <v>1338</v>
      </c>
      <c r="B442" s="114" t="s">
        <v>1060</v>
      </c>
      <c r="C442" s="114" t="s">
        <v>1075</v>
      </c>
      <c r="D442" s="114">
        <v>14</v>
      </c>
    </row>
    <row r="443" spans="1:4" x14ac:dyDescent="0.35">
      <c r="A443" s="59">
        <v>40058</v>
      </c>
      <c r="B443" s="59" t="s">
        <v>1182</v>
      </c>
      <c r="C443" s="43" t="s">
        <v>8</v>
      </c>
      <c r="D443" s="59">
        <v>14</v>
      </c>
    </row>
    <row r="444" spans="1:4" x14ac:dyDescent="0.35">
      <c r="A444" s="59">
        <v>4107</v>
      </c>
      <c r="B444" s="59" t="s">
        <v>1189</v>
      </c>
      <c r="C444" s="43" t="s">
        <v>8</v>
      </c>
      <c r="D444" s="59">
        <v>14</v>
      </c>
    </row>
    <row r="445" spans="1:4" x14ac:dyDescent="0.35">
      <c r="A445" s="25" t="s">
        <v>171</v>
      </c>
      <c r="B445" s="14" t="s">
        <v>172</v>
      </c>
      <c r="C445" s="14" t="s">
        <v>147</v>
      </c>
      <c r="D445" s="14">
        <v>10</v>
      </c>
    </row>
    <row r="446" spans="1:4" x14ac:dyDescent="0.35">
      <c r="A446" s="25" t="s">
        <v>254</v>
      </c>
      <c r="B446" s="14" t="s">
        <v>255</v>
      </c>
      <c r="C446" s="14" t="s">
        <v>256</v>
      </c>
      <c r="D446" s="14">
        <v>10</v>
      </c>
    </row>
    <row r="447" spans="1:4" x14ac:dyDescent="0.35">
      <c r="A447" s="25" t="s">
        <v>418</v>
      </c>
      <c r="B447" s="14" t="s">
        <v>419</v>
      </c>
      <c r="C447" s="14" t="s">
        <v>147</v>
      </c>
      <c r="D447" s="14">
        <v>10</v>
      </c>
    </row>
    <row r="448" spans="1:4" x14ac:dyDescent="0.35">
      <c r="A448" s="117" t="s">
        <v>1330</v>
      </c>
      <c r="B448" s="114" t="s">
        <v>1087</v>
      </c>
      <c r="C448" s="114" t="s">
        <v>608</v>
      </c>
      <c r="D448" s="114">
        <v>10</v>
      </c>
    </row>
    <row r="449" spans="1:4" x14ac:dyDescent="0.35">
      <c r="A449" s="25" t="s">
        <v>454</v>
      </c>
      <c r="B449" s="14" t="s">
        <v>455</v>
      </c>
      <c r="C449" s="14" t="s">
        <v>456</v>
      </c>
      <c r="D449" s="14">
        <v>10</v>
      </c>
    </row>
    <row r="450" spans="1:4" x14ac:dyDescent="0.35">
      <c r="A450" s="117" t="s">
        <v>1337</v>
      </c>
      <c r="B450" s="114" t="s">
        <v>1091</v>
      </c>
      <c r="C450" s="114" t="s">
        <v>1082</v>
      </c>
      <c r="D450" s="114">
        <v>10</v>
      </c>
    </row>
    <row r="451" spans="1:4" x14ac:dyDescent="0.35">
      <c r="A451" s="25" t="s">
        <v>518</v>
      </c>
      <c r="B451" s="14" t="s">
        <v>519</v>
      </c>
      <c r="C451" s="14" t="s">
        <v>147</v>
      </c>
      <c r="D451" s="14">
        <v>10</v>
      </c>
    </row>
    <row r="452" spans="1:4" x14ac:dyDescent="0.35">
      <c r="A452" s="117" t="s">
        <v>1251</v>
      </c>
      <c r="B452" s="114" t="s">
        <v>1252</v>
      </c>
      <c r="C452" s="114" t="s">
        <v>353</v>
      </c>
      <c r="D452" s="114">
        <v>10</v>
      </c>
    </row>
    <row r="453" spans="1:4" x14ac:dyDescent="0.35">
      <c r="A453" s="25" t="s">
        <v>711</v>
      </c>
      <c r="B453" s="14" t="s">
        <v>712</v>
      </c>
      <c r="C453" s="14" t="s">
        <v>536</v>
      </c>
      <c r="D453" s="14">
        <v>10</v>
      </c>
    </row>
    <row r="454" spans="1:4" x14ac:dyDescent="0.35">
      <c r="A454" s="25" t="s">
        <v>226</v>
      </c>
      <c r="B454" s="14" t="s">
        <v>227</v>
      </c>
      <c r="C454" s="14" t="s">
        <v>126</v>
      </c>
      <c r="D454" s="14">
        <v>10</v>
      </c>
    </row>
    <row r="455" spans="1:4" x14ac:dyDescent="0.35">
      <c r="A455" s="25" t="s">
        <v>243</v>
      </c>
      <c r="B455" s="14" t="s">
        <v>244</v>
      </c>
      <c r="C455" s="14" t="s">
        <v>177</v>
      </c>
      <c r="D455" s="14">
        <v>10</v>
      </c>
    </row>
    <row r="456" spans="1:4" x14ac:dyDescent="0.35">
      <c r="A456" s="117" t="s">
        <v>1334</v>
      </c>
      <c r="B456" s="114" t="s">
        <v>1061</v>
      </c>
      <c r="C456" s="114" t="s">
        <v>1077</v>
      </c>
      <c r="D456" s="114">
        <v>10</v>
      </c>
    </row>
    <row r="457" spans="1:4" x14ac:dyDescent="0.35">
      <c r="A457" s="59">
        <v>4087</v>
      </c>
      <c r="B457" s="59" t="s">
        <v>1191</v>
      </c>
      <c r="C457" s="43" t="s">
        <v>1393</v>
      </c>
      <c r="D457" s="59">
        <v>10</v>
      </c>
    </row>
    <row r="458" spans="1:4" x14ac:dyDescent="0.35">
      <c r="A458" s="25" t="s">
        <v>488</v>
      </c>
      <c r="B458" s="14" t="s">
        <v>489</v>
      </c>
      <c r="C458" s="14" t="s">
        <v>107</v>
      </c>
      <c r="D458" s="14">
        <v>9</v>
      </c>
    </row>
    <row r="459" spans="1:4" x14ac:dyDescent="0.35">
      <c r="A459" s="46">
        <v>224</v>
      </c>
      <c r="B459" s="21" t="s">
        <v>46</v>
      </c>
      <c r="C459" s="21" t="s">
        <v>8</v>
      </c>
      <c r="D459" s="21">
        <v>8</v>
      </c>
    </row>
    <row r="460" spans="1:4" x14ac:dyDescent="0.35">
      <c r="A460" s="59">
        <v>40053</v>
      </c>
      <c r="B460" s="59" t="s">
        <v>1185</v>
      </c>
      <c r="C460" s="43" t="s">
        <v>8</v>
      </c>
      <c r="D460" s="59">
        <v>8</v>
      </c>
    </row>
    <row r="461" spans="1:4" x14ac:dyDescent="0.35">
      <c r="A461" s="59">
        <v>4082</v>
      </c>
      <c r="B461" s="59" t="s">
        <v>1190</v>
      </c>
      <c r="C461" s="43" t="s">
        <v>8</v>
      </c>
      <c r="D461" s="59">
        <v>8</v>
      </c>
    </row>
    <row r="462" spans="1:4" x14ac:dyDescent="0.35">
      <c r="A462" s="59">
        <v>40059</v>
      </c>
      <c r="B462" s="59" t="s">
        <v>1183</v>
      </c>
      <c r="C462" s="43" t="s">
        <v>8</v>
      </c>
      <c r="D462" s="59">
        <v>7</v>
      </c>
    </row>
    <row r="463" spans="1:4" x14ac:dyDescent="0.35">
      <c r="A463" s="59">
        <v>4088</v>
      </c>
      <c r="B463" s="59" t="s">
        <v>1181</v>
      </c>
      <c r="C463" s="43" t="s">
        <v>8</v>
      </c>
      <c r="D463" s="59">
        <v>7</v>
      </c>
    </row>
    <row r="464" spans="1:4" x14ac:dyDescent="0.35">
      <c r="A464" s="59">
        <v>4055</v>
      </c>
      <c r="B464" s="59" t="s">
        <v>1187</v>
      </c>
      <c r="C464" s="43" t="s">
        <v>8</v>
      </c>
      <c r="D464" s="59">
        <v>7</v>
      </c>
    </row>
    <row r="465" spans="1:4" x14ac:dyDescent="0.35">
      <c r="A465" s="46">
        <v>206</v>
      </c>
      <c r="B465" s="21" t="s">
        <v>11</v>
      </c>
      <c r="C465" s="21" t="s">
        <v>12</v>
      </c>
      <c r="D465" s="21">
        <v>6</v>
      </c>
    </row>
    <row r="466" spans="1:4" x14ac:dyDescent="0.35">
      <c r="A466" s="46">
        <v>209</v>
      </c>
      <c r="B466" s="21" t="s">
        <v>16</v>
      </c>
      <c r="C466" s="21" t="s">
        <v>17</v>
      </c>
      <c r="D466" s="21">
        <v>6</v>
      </c>
    </row>
    <row r="467" spans="1:4" x14ac:dyDescent="0.35">
      <c r="A467" s="25" t="s">
        <v>359</v>
      </c>
      <c r="B467" s="14" t="s">
        <v>360</v>
      </c>
      <c r="C467" s="14" t="s">
        <v>361</v>
      </c>
      <c r="D467" s="14">
        <v>5</v>
      </c>
    </row>
    <row r="468" spans="1:4" x14ac:dyDescent="0.35">
      <c r="A468" s="117" t="s">
        <v>1344</v>
      </c>
      <c r="B468" s="114" t="s">
        <v>1085</v>
      </c>
      <c r="C468" s="114" t="s">
        <v>1079</v>
      </c>
      <c r="D468" s="114">
        <v>5</v>
      </c>
    </row>
    <row r="469" spans="1:4" x14ac:dyDescent="0.35">
      <c r="A469" s="25" t="s">
        <v>468</v>
      </c>
      <c r="B469" s="14" t="s">
        <v>469</v>
      </c>
      <c r="C469" s="14" t="s">
        <v>177</v>
      </c>
      <c r="D469" s="14">
        <v>5</v>
      </c>
    </row>
    <row r="470" spans="1:4" x14ac:dyDescent="0.35">
      <c r="A470" s="25" t="s">
        <v>511</v>
      </c>
      <c r="B470" s="14" t="s">
        <v>512</v>
      </c>
      <c r="C470" s="14" t="s">
        <v>147</v>
      </c>
      <c r="D470" s="14">
        <v>5</v>
      </c>
    </row>
    <row r="471" spans="1:4" x14ac:dyDescent="0.35">
      <c r="A471" s="117" t="s">
        <v>1297</v>
      </c>
      <c r="B471" s="114" t="s">
        <v>1298</v>
      </c>
      <c r="C471" s="114" t="s">
        <v>1299</v>
      </c>
      <c r="D471" s="114">
        <v>5</v>
      </c>
    </row>
    <row r="472" spans="1:4" x14ac:dyDescent="0.35">
      <c r="A472" s="25" t="s">
        <v>372</v>
      </c>
      <c r="B472" s="14" t="s">
        <v>373</v>
      </c>
      <c r="C472" s="14" t="s">
        <v>8</v>
      </c>
      <c r="D472" s="14">
        <v>5</v>
      </c>
    </row>
    <row r="473" spans="1:4" x14ac:dyDescent="0.35">
      <c r="A473" s="25" t="s">
        <v>486</v>
      </c>
      <c r="B473" s="14" t="s">
        <v>487</v>
      </c>
      <c r="C473" s="14" t="s">
        <v>238</v>
      </c>
      <c r="D473" s="14">
        <v>5</v>
      </c>
    </row>
    <row r="474" spans="1:4" x14ac:dyDescent="0.35">
      <c r="A474" s="46">
        <v>228</v>
      </c>
      <c r="B474" s="21" t="s">
        <v>51</v>
      </c>
      <c r="C474" s="21" t="s">
        <v>52</v>
      </c>
      <c r="D474" s="21">
        <v>4</v>
      </c>
    </row>
    <row r="475" spans="1:4" x14ac:dyDescent="0.35">
      <c r="A475" s="46">
        <v>208</v>
      </c>
      <c r="B475" s="21" t="s">
        <v>15</v>
      </c>
      <c r="C475" s="21" t="s">
        <v>6</v>
      </c>
      <c r="D475" s="21">
        <v>3</v>
      </c>
    </row>
    <row r="476" spans="1:4" x14ac:dyDescent="0.35">
      <c r="A476" s="59">
        <v>4128</v>
      </c>
      <c r="B476" s="59" t="s">
        <v>1201</v>
      </c>
      <c r="C476" s="43" t="s">
        <v>1200</v>
      </c>
      <c r="D476" s="59">
        <v>3</v>
      </c>
    </row>
    <row r="477" spans="1:4" x14ac:dyDescent="0.35">
      <c r="A477" s="25" t="s">
        <v>509</v>
      </c>
      <c r="B477" s="14" t="s">
        <v>510</v>
      </c>
      <c r="C477" s="14" t="s">
        <v>353</v>
      </c>
      <c r="D477" s="14">
        <v>2</v>
      </c>
    </row>
    <row r="478" spans="1:4" x14ac:dyDescent="0.35">
      <c r="A478" s="25" t="s">
        <v>457</v>
      </c>
      <c r="B478" s="14" t="s">
        <v>458</v>
      </c>
      <c r="C478" s="14" t="s">
        <v>147</v>
      </c>
      <c r="D478" s="14">
        <v>0</v>
      </c>
    </row>
    <row r="479" spans="1:4" x14ac:dyDescent="0.35">
      <c r="A479" s="59">
        <v>4091</v>
      </c>
      <c r="B479" s="59" t="s">
        <v>1186</v>
      </c>
      <c r="C479" s="43" t="s">
        <v>8</v>
      </c>
      <c r="D479" s="59">
        <v>0</v>
      </c>
    </row>
    <row r="480" spans="1:4" x14ac:dyDescent="0.35">
      <c r="A480" s="52"/>
      <c r="B480" s="38"/>
      <c r="C480" s="38"/>
      <c r="D480" s="38"/>
    </row>
    <row r="481" spans="1:4" x14ac:dyDescent="0.35">
      <c r="A481" s="52"/>
      <c r="B481" s="38"/>
      <c r="C481" s="38"/>
      <c r="D481" s="38"/>
    </row>
    <row r="482" spans="1:4" x14ac:dyDescent="0.35">
      <c r="A482" s="52"/>
      <c r="B482" s="38"/>
      <c r="C482" s="38"/>
      <c r="D482" s="38"/>
    </row>
    <row r="483" spans="1:4" x14ac:dyDescent="0.35">
      <c r="A483" s="52"/>
      <c r="B483" s="38"/>
      <c r="C483" s="38"/>
      <c r="D483" s="38"/>
    </row>
    <row r="484" spans="1:4" x14ac:dyDescent="0.35">
      <c r="A484" s="52"/>
      <c r="B484" s="38"/>
      <c r="C484" s="38"/>
      <c r="D484" s="38"/>
    </row>
    <row r="485" spans="1:4" x14ac:dyDescent="0.35">
      <c r="A485" s="52"/>
      <c r="B485" s="38"/>
      <c r="C485" s="38"/>
      <c r="D485" s="38"/>
    </row>
    <row r="486" spans="1:4" x14ac:dyDescent="0.35">
      <c r="A486" s="52"/>
      <c r="B486" s="38"/>
      <c r="C486" s="38"/>
      <c r="D486" s="38"/>
    </row>
    <row r="487" spans="1:4" x14ac:dyDescent="0.35">
      <c r="A487" s="52"/>
      <c r="B487" s="38"/>
      <c r="C487" s="38"/>
      <c r="D487" s="38"/>
    </row>
    <row r="488" spans="1:4" x14ac:dyDescent="0.35">
      <c r="A488" s="52"/>
      <c r="B488" s="38"/>
      <c r="C488" s="38"/>
      <c r="D488" s="38"/>
    </row>
    <row r="489" spans="1:4" x14ac:dyDescent="0.35">
      <c r="A489" s="52"/>
      <c r="B489" s="38"/>
      <c r="C489" s="38"/>
      <c r="D489" s="38"/>
    </row>
    <row r="490" spans="1:4" x14ac:dyDescent="0.35">
      <c r="A490" s="53"/>
      <c r="B490" s="41"/>
      <c r="C490" s="41"/>
      <c r="D490" s="41"/>
    </row>
    <row r="491" spans="1:4" x14ac:dyDescent="0.35">
      <c r="A491" s="52"/>
      <c r="B491" s="38"/>
      <c r="C491" s="38"/>
      <c r="D491" s="38"/>
    </row>
    <row r="492" spans="1:4" x14ac:dyDescent="0.35">
      <c r="A492" s="52"/>
      <c r="B492" s="38"/>
      <c r="C492" s="38"/>
      <c r="D492" s="38"/>
    </row>
    <row r="493" spans="1:4" x14ac:dyDescent="0.35">
      <c r="A493" s="52"/>
      <c r="B493" s="38"/>
      <c r="C493" s="38"/>
      <c r="D493" s="38"/>
    </row>
    <row r="494" spans="1:4" x14ac:dyDescent="0.35">
      <c r="A494" s="52"/>
      <c r="B494" s="38"/>
      <c r="C494" s="38"/>
      <c r="D494" s="38"/>
    </row>
    <row r="495" spans="1:4" x14ac:dyDescent="0.35">
      <c r="A495" s="52"/>
      <c r="B495" s="38"/>
      <c r="C495" s="38"/>
      <c r="D495" s="38"/>
    </row>
    <row r="496" spans="1:4" x14ac:dyDescent="0.35">
      <c r="A496" s="52"/>
      <c r="B496" s="38"/>
      <c r="C496" s="38"/>
      <c r="D496" s="38"/>
    </row>
    <row r="497" spans="1:4" x14ac:dyDescent="0.35">
      <c r="A497" s="52"/>
      <c r="B497" s="38"/>
      <c r="C497" s="38"/>
      <c r="D497" s="38"/>
    </row>
    <row r="498" spans="1:4" x14ac:dyDescent="0.35">
      <c r="A498" s="52"/>
      <c r="B498" s="38"/>
      <c r="C498" s="38"/>
      <c r="D498" s="38"/>
    </row>
    <row r="499" spans="1:4" x14ac:dyDescent="0.35">
      <c r="A499" s="52"/>
      <c r="B499" s="38"/>
      <c r="C499" s="38"/>
      <c r="D499" s="38"/>
    </row>
    <row r="500" spans="1:4" x14ac:dyDescent="0.35">
      <c r="A500" s="52"/>
      <c r="B500" s="38"/>
      <c r="C500" s="38"/>
      <c r="D500" s="38"/>
    </row>
    <row r="501" spans="1:4" x14ac:dyDescent="0.35">
      <c r="A501" s="52"/>
      <c r="B501" s="38"/>
      <c r="C501" s="38"/>
      <c r="D501" s="38"/>
    </row>
    <row r="502" spans="1:4" x14ac:dyDescent="0.35">
      <c r="A502" s="52"/>
      <c r="B502" s="38"/>
      <c r="C502" s="38"/>
      <c r="D502" s="38"/>
    </row>
    <row r="503" spans="1:4" x14ac:dyDescent="0.35">
      <c r="A503" s="52"/>
      <c r="B503" s="38"/>
      <c r="C503" s="38"/>
      <c r="D503" s="38"/>
    </row>
    <row r="504" spans="1:4" x14ac:dyDescent="0.35">
      <c r="A504" s="52"/>
      <c r="B504" s="38"/>
      <c r="C504" s="38"/>
      <c r="D504" s="38"/>
    </row>
    <row r="505" spans="1:4" x14ac:dyDescent="0.35">
      <c r="A505" s="52"/>
      <c r="B505" s="38"/>
      <c r="C505" s="38"/>
      <c r="D505" s="38"/>
    </row>
    <row r="506" spans="1:4" x14ac:dyDescent="0.35">
      <c r="A506" s="52"/>
      <c r="B506" s="38"/>
      <c r="C506" s="38"/>
      <c r="D506" s="38"/>
    </row>
    <row r="507" spans="1:4" x14ac:dyDescent="0.35">
      <c r="A507" s="52"/>
      <c r="B507" s="38"/>
      <c r="C507" s="38"/>
      <c r="D507" s="38"/>
    </row>
    <row r="508" spans="1:4" x14ac:dyDescent="0.35">
      <c r="A508" s="52"/>
      <c r="B508" s="38"/>
      <c r="C508" s="38"/>
      <c r="D508" s="38"/>
    </row>
    <row r="509" spans="1:4" x14ac:dyDescent="0.35">
      <c r="A509" s="52"/>
      <c r="B509" s="38"/>
      <c r="C509" s="38"/>
      <c r="D509" s="38"/>
    </row>
    <row r="510" spans="1:4" x14ac:dyDescent="0.35">
      <c r="A510" s="52"/>
      <c r="B510" s="38"/>
      <c r="C510" s="38"/>
      <c r="D510" s="38"/>
    </row>
    <row r="511" spans="1:4" x14ac:dyDescent="0.35">
      <c r="A511" s="52"/>
      <c r="B511" s="38"/>
      <c r="C511" s="38"/>
      <c r="D511" s="38"/>
    </row>
    <row r="512" spans="1:4" x14ac:dyDescent="0.35">
      <c r="A512" s="52"/>
      <c r="B512" s="38"/>
      <c r="C512" s="38"/>
      <c r="D512" s="38"/>
    </row>
    <row r="513" spans="1:4" x14ac:dyDescent="0.35">
      <c r="A513" s="52"/>
      <c r="B513" s="38"/>
      <c r="C513" s="38"/>
      <c r="D513" s="38"/>
    </row>
    <row r="514" spans="1:4" x14ac:dyDescent="0.35">
      <c r="A514" s="52"/>
      <c r="B514" s="38"/>
      <c r="C514" s="38"/>
      <c r="D514" s="38"/>
    </row>
    <row r="515" spans="1:4" x14ac:dyDescent="0.35">
      <c r="A515" s="52"/>
      <c r="B515" s="38"/>
      <c r="C515" s="38"/>
      <c r="D515" s="38"/>
    </row>
    <row r="516" spans="1:4" x14ac:dyDescent="0.35">
      <c r="A516" s="52"/>
      <c r="B516" s="38"/>
      <c r="C516" s="38"/>
      <c r="D516" s="38"/>
    </row>
    <row r="517" spans="1:4" x14ac:dyDescent="0.35">
      <c r="A517" s="52"/>
      <c r="B517" s="38"/>
      <c r="C517" s="38"/>
      <c r="D517" s="38"/>
    </row>
    <row r="518" spans="1:4" x14ac:dyDescent="0.35">
      <c r="A518" s="52"/>
      <c r="B518" s="38"/>
      <c r="C518" s="38"/>
      <c r="D518" s="38"/>
    </row>
    <row r="519" spans="1:4" x14ac:dyDescent="0.35">
      <c r="A519" s="52"/>
      <c r="B519" s="38"/>
      <c r="C519" s="38"/>
      <c r="D519" s="38"/>
    </row>
    <row r="520" spans="1:4" x14ac:dyDescent="0.35">
      <c r="A520" s="52"/>
      <c r="B520" s="38"/>
      <c r="C520" s="38"/>
      <c r="D520" s="38"/>
    </row>
    <row r="521" spans="1:4" x14ac:dyDescent="0.35">
      <c r="A521" s="52"/>
      <c r="B521" s="38"/>
      <c r="C521" s="38"/>
      <c r="D521" s="38"/>
    </row>
    <row r="522" spans="1:4" x14ac:dyDescent="0.35">
      <c r="A522" s="52"/>
      <c r="B522" s="38"/>
      <c r="C522" s="38"/>
      <c r="D522" s="38"/>
    </row>
    <row r="523" spans="1:4" x14ac:dyDescent="0.35">
      <c r="A523" s="52"/>
      <c r="B523" s="38"/>
      <c r="C523" s="38"/>
      <c r="D523" s="38"/>
    </row>
    <row r="524" spans="1:4" x14ac:dyDescent="0.35">
      <c r="A524" s="52"/>
      <c r="B524" s="38"/>
      <c r="C524" s="38"/>
      <c r="D524" s="38"/>
    </row>
    <row r="525" spans="1:4" x14ac:dyDescent="0.35">
      <c r="A525" s="52"/>
      <c r="B525" s="38"/>
      <c r="C525" s="38"/>
      <c r="D525" s="38"/>
    </row>
    <row r="526" spans="1:4" x14ac:dyDescent="0.35">
      <c r="A526" s="52"/>
      <c r="B526" s="38"/>
      <c r="C526" s="38"/>
      <c r="D526" s="38"/>
    </row>
    <row r="527" spans="1:4" x14ac:dyDescent="0.35">
      <c r="A527" s="52"/>
      <c r="B527" s="38"/>
      <c r="C527" s="38"/>
      <c r="D527" s="38"/>
    </row>
    <row r="528" spans="1:4" x14ac:dyDescent="0.35">
      <c r="A528" s="52"/>
      <c r="B528" s="38"/>
      <c r="C528" s="38"/>
      <c r="D528" s="38"/>
    </row>
    <row r="529" spans="1:4" x14ac:dyDescent="0.35">
      <c r="A529" s="52"/>
      <c r="B529" s="38"/>
      <c r="C529" s="38"/>
      <c r="D529" s="38"/>
    </row>
    <row r="530" spans="1:4" x14ac:dyDescent="0.35">
      <c r="A530" s="52"/>
      <c r="B530" s="38"/>
      <c r="C530" s="38"/>
      <c r="D530" s="38"/>
    </row>
    <row r="531" spans="1:4" x14ac:dyDescent="0.35">
      <c r="A531" s="52"/>
      <c r="B531" s="38"/>
      <c r="C531" s="38"/>
      <c r="D531" s="38"/>
    </row>
    <row r="532" spans="1:4" x14ac:dyDescent="0.35">
      <c r="A532" s="52"/>
      <c r="B532" s="38"/>
      <c r="C532" s="38"/>
      <c r="D532" s="38"/>
    </row>
    <row r="533" spans="1:4" x14ac:dyDescent="0.35">
      <c r="A533" s="52"/>
      <c r="B533" s="38"/>
      <c r="C533" s="38"/>
      <c r="D533" s="38"/>
    </row>
    <row r="534" spans="1:4" x14ac:dyDescent="0.35">
      <c r="A534" s="52"/>
      <c r="B534" s="38"/>
      <c r="C534" s="38"/>
      <c r="D534" s="38"/>
    </row>
    <row r="535" spans="1:4" x14ac:dyDescent="0.35">
      <c r="A535" s="52"/>
      <c r="B535" s="38"/>
      <c r="C535" s="38"/>
      <c r="D535" s="38"/>
    </row>
    <row r="536" spans="1:4" x14ac:dyDescent="0.35">
      <c r="A536" s="52"/>
      <c r="B536" s="38"/>
      <c r="C536" s="38"/>
      <c r="D536" s="38"/>
    </row>
    <row r="537" spans="1:4" x14ac:dyDescent="0.35">
      <c r="A537" s="52"/>
      <c r="B537" s="38"/>
      <c r="C537" s="38"/>
      <c r="D537" s="38"/>
    </row>
    <row r="538" spans="1:4" x14ac:dyDescent="0.35">
      <c r="A538" s="52"/>
      <c r="B538" s="38"/>
      <c r="C538" s="38"/>
      <c r="D538" s="38"/>
    </row>
    <row r="539" spans="1:4" x14ac:dyDescent="0.35">
      <c r="A539" s="52"/>
      <c r="B539" s="38"/>
      <c r="C539" s="38"/>
      <c r="D539" s="38"/>
    </row>
    <row r="540" spans="1:4" x14ac:dyDescent="0.35">
      <c r="A540" s="52"/>
      <c r="B540" s="38"/>
      <c r="C540" s="38"/>
      <c r="D540" s="38"/>
    </row>
    <row r="541" spans="1:4" x14ac:dyDescent="0.35">
      <c r="A541" s="52"/>
      <c r="B541" s="38"/>
      <c r="C541" s="38"/>
      <c r="D541" s="38"/>
    </row>
    <row r="542" spans="1:4" x14ac:dyDescent="0.35">
      <c r="A542" s="52"/>
      <c r="B542" s="38"/>
      <c r="C542" s="38"/>
      <c r="D542" s="38"/>
    </row>
    <row r="543" spans="1:4" x14ac:dyDescent="0.35">
      <c r="A543" s="52"/>
      <c r="B543" s="38"/>
      <c r="C543" s="38"/>
      <c r="D543" s="38"/>
    </row>
    <row r="544" spans="1:4" x14ac:dyDescent="0.35">
      <c r="A544" s="52"/>
      <c r="B544" s="38"/>
      <c r="C544" s="38"/>
      <c r="D544" s="38"/>
    </row>
    <row r="545" spans="1:4" x14ac:dyDescent="0.35">
      <c r="A545" s="52"/>
      <c r="B545" s="38"/>
      <c r="C545" s="38"/>
      <c r="D545" s="38"/>
    </row>
    <row r="546" spans="1:4" x14ac:dyDescent="0.35">
      <c r="A546" s="52"/>
      <c r="B546" s="38"/>
      <c r="C546" s="38"/>
      <c r="D546" s="38"/>
    </row>
    <row r="547" spans="1:4" x14ac:dyDescent="0.35">
      <c r="A547" s="52"/>
      <c r="B547" s="38"/>
      <c r="C547" s="38"/>
      <c r="D547" s="38"/>
    </row>
    <row r="548" spans="1:4" x14ac:dyDescent="0.35">
      <c r="A548" s="52"/>
      <c r="B548" s="38"/>
      <c r="C548" s="38"/>
      <c r="D548" s="38"/>
    </row>
    <row r="549" spans="1:4" x14ac:dyDescent="0.35">
      <c r="A549" s="52"/>
      <c r="B549" s="38"/>
      <c r="C549" s="38"/>
      <c r="D549" s="38"/>
    </row>
    <row r="550" spans="1:4" x14ac:dyDescent="0.35">
      <c r="A550" s="52"/>
      <c r="B550" s="38"/>
      <c r="C550" s="38"/>
      <c r="D550" s="38"/>
    </row>
    <row r="551" spans="1:4" x14ac:dyDescent="0.35">
      <c r="A551" s="52"/>
      <c r="B551" s="38"/>
      <c r="C551" s="38"/>
      <c r="D551" s="38"/>
    </row>
    <row r="552" spans="1:4" x14ac:dyDescent="0.35">
      <c r="A552" s="52"/>
      <c r="B552" s="38"/>
      <c r="C552" s="38"/>
      <c r="D552" s="38"/>
    </row>
    <row r="553" spans="1:4" x14ac:dyDescent="0.35">
      <c r="A553" s="52"/>
      <c r="B553" s="38"/>
      <c r="C553" s="38"/>
      <c r="D553" s="38"/>
    </row>
    <row r="554" spans="1:4" x14ac:dyDescent="0.35">
      <c r="A554" s="52"/>
      <c r="B554" s="38"/>
      <c r="C554" s="38"/>
      <c r="D554" s="38"/>
    </row>
    <row r="555" spans="1:4" x14ac:dyDescent="0.35">
      <c r="A555" s="52"/>
      <c r="B555" s="38"/>
      <c r="C555" s="38"/>
      <c r="D555" s="38"/>
    </row>
    <row r="556" spans="1:4" x14ac:dyDescent="0.35">
      <c r="A556" s="52"/>
      <c r="B556" s="38"/>
      <c r="C556" s="38"/>
      <c r="D556" s="38"/>
    </row>
    <row r="557" spans="1:4" x14ac:dyDescent="0.35">
      <c r="A557" s="52"/>
      <c r="B557" s="38"/>
      <c r="C557" s="38"/>
      <c r="D557" s="38"/>
    </row>
    <row r="558" spans="1:4" x14ac:dyDescent="0.35">
      <c r="A558" s="52"/>
      <c r="B558" s="38"/>
      <c r="C558" s="38"/>
      <c r="D558" s="38"/>
    </row>
    <row r="559" spans="1:4" x14ac:dyDescent="0.35">
      <c r="A559" s="52"/>
      <c r="B559" s="38"/>
      <c r="C559" s="38"/>
      <c r="D559" s="38"/>
    </row>
    <row r="560" spans="1:4" x14ac:dyDescent="0.35">
      <c r="A560" s="52"/>
      <c r="B560" s="38"/>
      <c r="C560" s="38"/>
      <c r="D560" s="38"/>
    </row>
    <row r="561" spans="1:4" x14ac:dyDescent="0.35">
      <c r="A561" s="52"/>
      <c r="B561" s="38"/>
      <c r="C561" s="38"/>
      <c r="D561" s="38"/>
    </row>
    <row r="562" spans="1:4" x14ac:dyDescent="0.35">
      <c r="A562" s="52"/>
      <c r="B562" s="38"/>
      <c r="C562" s="38"/>
      <c r="D562" s="38"/>
    </row>
    <row r="563" spans="1:4" x14ac:dyDescent="0.35">
      <c r="A563" s="52"/>
      <c r="B563" s="38"/>
      <c r="C563" s="38"/>
      <c r="D563" s="38"/>
    </row>
    <row r="564" spans="1:4" x14ac:dyDescent="0.35">
      <c r="A564" s="52"/>
      <c r="B564" s="38"/>
      <c r="C564" s="38"/>
      <c r="D564" s="38"/>
    </row>
    <row r="565" spans="1:4" x14ac:dyDescent="0.35">
      <c r="A565" s="52"/>
      <c r="B565" s="38"/>
      <c r="C565" s="38"/>
      <c r="D565" s="38"/>
    </row>
  </sheetData>
  <sortState xmlns:xlrd2="http://schemas.microsoft.com/office/spreadsheetml/2017/richdata2" ref="A2:D479">
    <sortCondition descending="1" ref="D2:D47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3D517-3112-48BD-ABA7-0F8031DEC969}">
  <dimension ref="A1:G344"/>
  <sheetViews>
    <sheetView workbookViewId="0">
      <selection activeCell="C84" sqref="C84"/>
    </sheetView>
  </sheetViews>
  <sheetFormatPr defaultRowHeight="14.5" x14ac:dyDescent="0.35"/>
  <cols>
    <col min="1" max="1" width="8.7265625" style="23"/>
    <col min="2" max="2" width="49.26953125" style="6" bestFit="1" customWidth="1"/>
    <col min="3" max="3" width="22.26953125" style="6" customWidth="1"/>
    <col min="4" max="4" width="8.7265625" style="6"/>
    <col min="6" max="6" width="13.7265625" customWidth="1"/>
  </cols>
  <sheetData>
    <row r="1" spans="1:7" ht="15" thickBot="1" x14ac:dyDescent="0.4">
      <c r="A1" s="45" t="s">
        <v>0</v>
      </c>
      <c r="B1" s="42" t="s">
        <v>1</v>
      </c>
      <c r="C1" s="42" t="s">
        <v>620</v>
      </c>
      <c r="D1" s="38" t="s">
        <v>796</v>
      </c>
    </row>
    <row r="2" spans="1:7" x14ac:dyDescent="0.35">
      <c r="A2" s="27" t="s">
        <v>1019</v>
      </c>
      <c r="B2" s="28" t="s">
        <v>917</v>
      </c>
      <c r="C2" s="28" t="s">
        <v>45</v>
      </c>
      <c r="D2" s="29">
        <v>14483</v>
      </c>
      <c r="F2" s="1" t="s">
        <v>74</v>
      </c>
      <c r="G2" s="3" t="s">
        <v>539</v>
      </c>
    </row>
    <row r="3" spans="1:7" x14ac:dyDescent="0.35">
      <c r="A3" s="32" t="s">
        <v>976</v>
      </c>
      <c r="B3" s="12" t="s">
        <v>977</v>
      </c>
      <c r="C3" s="12" t="s">
        <v>959</v>
      </c>
      <c r="D3" s="33">
        <v>6794</v>
      </c>
      <c r="F3" s="10" t="s">
        <v>537</v>
      </c>
      <c r="G3" s="17" t="s">
        <v>541</v>
      </c>
    </row>
    <row r="4" spans="1:7" x14ac:dyDescent="0.35">
      <c r="A4" s="84" t="s">
        <v>913</v>
      </c>
      <c r="B4" s="71" t="s">
        <v>942</v>
      </c>
      <c r="C4" s="71" t="s">
        <v>911</v>
      </c>
      <c r="D4" s="72">
        <f>5613+815+195</f>
        <v>6623</v>
      </c>
      <c r="F4" s="68" t="s">
        <v>77</v>
      </c>
      <c r="G4" s="68" t="s">
        <v>539</v>
      </c>
    </row>
    <row r="5" spans="1:7" x14ac:dyDescent="0.35">
      <c r="A5" s="84" t="s">
        <v>1020</v>
      </c>
      <c r="B5" s="71" t="s">
        <v>909</v>
      </c>
      <c r="C5" s="71" t="s">
        <v>592</v>
      </c>
      <c r="D5" s="72">
        <f>5750+533+173</f>
        <v>6456</v>
      </c>
    </row>
    <row r="6" spans="1:7" x14ac:dyDescent="0.35">
      <c r="A6" s="30" t="s">
        <v>1021</v>
      </c>
      <c r="B6" s="22" t="s">
        <v>920</v>
      </c>
      <c r="C6" s="22" t="s">
        <v>592</v>
      </c>
      <c r="D6" s="31">
        <v>5340</v>
      </c>
      <c r="F6" t="s">
        <v>798</v>
      </c>
      <c r="G6" t="s">
        <v>992</v>
      </c>
    </row>
    <row r="7" spans="1:7" x14ac:dyDescent="0.35">
      <c r="A7" s="30" t="s">
        <v>1022</v>
      </c>
      <c r="B7" s="22" t="s">
        <v>922</v>
      </c>
      <c r="C7" s="22" t="s">
        <v>932</v>
      </c>
      <c r="D7" s="31">
        <v>4385</v>
      </c>
      <c r="F7" t="s">
        <v>45</v>
      </c>
      <c r="G7">
        <f>340+20+580+24+601+132+248+2281+27+17+18+37+44+47+100+100+153+356+662+1008+14483+128+132</f>
        <v>21538</v>
      </c>
    </row>
    <row r="8" spans="1:7" x14ac:dyDescent="0.35">
      <c r="A8" s="140" t="s">
        <v>1346</v>
      </c>
      <c r="B8" s="138" t="s">
        <v>1347</v>
      </c>
      <c r="C8" s="138" t="s">
        <v>1348</v>
      </c>
      <c r="D8" s="139">
        <v>3824</v>
      </c>
      <c r="F8" t="s">
        <v>911</v>
      </c>
      <c r="G8">
        <v>18120</v>
      </c>
    </row>
    <row r="9" spans="1:7" x14ac:dyDescent="0.35">
      <c r="A9" s="32" t="s">
        <v>791</v>
      </c>
      <c r="B9" s="12" t="s">
        <v>792</v>
      </c>
      <c r="C9" s="12" t="s">
        <v>238</v>
      </c>
      <c r="D9" s="33">
        <v>3730</v>
      </c>
      <c r="F9" t="s">
        <v>592</v>
      </c>
      <c r="G9">
        <f>580+551+28+158+184+573+723+2992+5340+6476</f>
        <v>17605</v>
      </c>
    </row>
    <row r="10" spans="1:7" x14ac:dyDescent="0.35">
      <c r="A10" s="30" t="s">
        <v>1023</v>
      </c>
      <c r="B10" s="22" t="s">
        <v>916</v>
      </c>
      <c r="C10" s="22" t="s">
        <v>592</v>
      </c>
      <c r="D10" s="31">
        <v>2992</v>
      </c>
      <c r="F10" t="s">
        <v>959</v>
      </c>
      <c r="G10">
        <f>6794+1942+1726+540+285</f>
        <v>11287</v>
      </c>
    </row>
    <row r="11" spans="1:7" ht="15" thickBot="1" x14ac:dyDescent="0.4">
      <c r="A11" s="133" t="s">
        <v>1024</v>
      </c>
      <c r="B11" s="135" t="s">
        <v>943</v>
      </c>
      <c r="C11" s="135" t="s">
        <v>911</v>
      </c>
      <c r="D11" s="137">
        <v>2530</v>
      </c>
      <c r="F11" t="s">
        <v>238</v>
      </c>
      <c r="G11">
        <f>200+144+55+40+15+30+92+3730+526+497+350+227+166+130+105+90+80+60+60+50+40+30+25+15+10+0+147+97+66+45+1581</f>
        <v>8703</v>
      </c>
    </row>
    <row r="12" spans="1:7" x14ac:dyDescent="0.35">
      <c r="A12" s="25" t="s">
        <v>786</v>
      </c>
      <c r="B12" s="14" t="s">
        <v>787</v>
      </c>
      <c r="C12" s="14" t="s">
        <v>788</v>
      </c>
      <c r="D12" s="14">
        <v>2460</v>
      </c>
      <c r="F12" t="s">
        <v>788</v>
      </c>
      <c r="G12">
        <f>2460+2116+1371+817+558</f>
        <v>7322</v>
      </c>
    </row>
    <row r="13" spans="1:7" x14ac:dyDescent="0.35">
      <c r="A13" s="24" t="s">
        <v>1010</v>
      </c>
      <c r="B13" s="7" t="s">
        <v>619</v>
      </c>
      <c r="C13" s="7" t="s">
        <v>45</v>
      </c>
      <c r="D13" s="7">
        <v>2281</v>
      </c>
      <c r="F13" t="s">
        <v>933</v>
      </c>
      <c r="G13">
        <f>340+4385+576+442</f>
        <v>5743</v>
      </c>
    </row>
    <row r="14" spans="1:7" x14ac:dyDescent="0.35">
      <c r="A14" s="82" t="s">
        <v>965</v>
      </c>
      <c r="B14" s="13" t="s">
        <v>966</v>
      </c>
      <c r="C14" s="13" t="s">
        <v>788</v>
      </c>
      <c r="D14" s="13">
        <v>2116</v>
      </c>
      <c r="F14" t="s">
        <v>931</v>
      </c>
      <c r="G14">
        <f>1224+865+858+1303+375</f>
        <v>4625</v>
      </c>
    </row>
    <row r="15" spans="1:7" x14ac:dyDescent="0.35">
      <c r="A15" s="82" t="s">
        <v>957</v>
      </c>
      <c r="B15" s="13" t="s">
        <v>958</v>
      </c>
      <c r="C15" s="13" t="s">
        <v>959</v>
      </c>
      <c r="D15" s="13">
        <v>1942</v>
      </c>
      <c r="F15" t="s">
        <v>8</v>
      </c>
      <c r="G15">
        <f>66+45+1424+463+240+60+40+30+28+25+19+6+45+15+12</f>
        <v>2518</v>
      </c>
    </row>
    <row r="16" spans="1:7" x14ac:dyDescent="0.35">
      <c r="A16" s="82" t="s">
        <v>972</v>
      </c>
      <c r="B16" s="13" t="s">
        <v>973</v>
      </c>
      <c r="C16" s="13" t="s">
        <v>959</v>
      </c>
      <c r="D16" s="13">
        <v>1726</v>
      </c>
      <c r="F16" t="s">
        <v>125</v>
      </c>
      <c r="G16">
        <f>100+40+79+132+104+57+52+75+50+40+30+20+491+290+153+80+496</f>
        <v>2289</v>
      </c>
    </row>
    <row r="17" spans="1:7" x14ac:dyDescent="0.35">
      <c r="A17" s="25" t="s">
        <v>950</v>
      </c>
      <c r="B17" s="14" t="s">
        <v>951</v>
      </c>
      <c r="C17" s="14" t="s">
        <v>952</v>
      </c>
      <c r="D17" s="14">
        <v>1649</v>
      </c>
      <c r="F17" t="s">
        <v>444</v>
      </c>
      <c r="G17">
        <f>846+325+103+100+60+60+35+10+200+144+55+40+15+30+147+879</f>
        <v>3049</v>
      </c>
    </row>
    <row r="18" spans="1:7" x14ac:dyDescent="0.35">
      <c r="A18" s="24" t="s">
        <v>1424</v>
      </c>
      <c r="B18" s="7" t="s">
        <v>915</v>
      </c>
      <c r="C18" s="7" t="s">
        <v>660</v>
      </c>
      <c r="D18" s="7">
        <v>1561</v>
      </c>
      <c r="F18" t="s">
        <v>177</v>
      </c>
      <c r="G18">
        <f>148+100+90+60+50+30+92+491+290+153+80+97+98+45</f>
        <v>1824</v>
      </c>
    </row>
    <row r="19" spans="1:7" x14ac:dyDescent="0.35">
      <c r="A19" s="85">
        <v>3008</v>
      </c>
      <c r="B19" s="70" t="s">
        <v>944</v>
      </c>
      <c r="C19" s="70" t="s">
        <v>911</v>
      </c>
      <c r="D19" s="70">
        <v>1486</v>
      </c>
      <c r="F19" t="s">
        <v>49</v>
      </c>
      <c r="G19">
        <f>332+152+49+37+36+15+2+258+471+403</f>
        <v>1755</v>
      </c>
    </row>
    <row r="20" spans="1:7" x14ac:dyDescent="0.35">
      <c r="A20" s="82" t="s">
        <v>967</v>
      </c>
      <c r="B20" s="13" t="s">
        <v>984</v>
      </c>
      <c r="C20" s="13" t="s">
        <v>8</v>
      </c>
      <c r="D20" s="13">
        <v>1424</v>
      </c>
      <c r="F20" t="s">
        <v>660</v>
      </c>
      <c r="G20">
        <f>1561+32+15</f>
        <v>1608</v>
      </c>
    </row>
    <row r="21" spans="1:7" x14ac:dyDescent="0.35">
      <c r="A21" s="85">
        <v>3011</v>
      </c>
      <c r="B21" s="70" t="s">
        <v>947</v>
      </c>
      <c r="C21" s="70" t="s">
        <v>911</v>
      </c>
      <c r="D21" s="70">
        <v>1412</v>
      </c>
      <c r="F21" t="s">
        <v>774</v>
      </c>
      <c r="G21">
        <f>1233+92</f>
        <v>1325</v>
      </c>
    </row>
    <row r="22" spans="1:7" x14ac:dyDescent="0.35">
      <c r="A22" s="82" t="s">
        <v>953</v>
      </c>
      <c r="B22" s="13" t="s">
        <v>954</v>
      </c>
      <c r="C22" s="13" t="s">
        <v>788</v>
      </c>
      <c r="D22" s="13">
        <v>1371</v>
      </c>
      <c r="F22" t="s">
        <v>69</v>
      </c>
      <c r="G22">
        <f>35+207+170+40+30+17+104+57+52+75+50+40+30+20+50+53+227</f>
        <v>1257</v>
      </c>
    </row>
    <row r="23" spans="1:7" x14ac:dyDescent="0.35">
      <c r="A23" s="85">
        <v>3010</v>
      </c>
      <c r="B23" s="70" t="s">
        <v>946</v>
      </c>
      <c r="C23" s="70" t="s">
        <v>931</v>
      </c>
      <c r="D23" s="70">
        <v>1303</v>
      </c>
      <c r="F23" t="s">
        <v>155</v>
      </c>
      <c r="G23">
        <f>25+250+61+10+496+132+1075</f>
        <v>2049</v>
      </c>
    </row>
    <row r="24" spans="1:7" x14ac:dyDescent="0.35">
      <c r="A24" s="82" t="s">
        <v>955</v>
      </c>
      <c r="B24" s="13" t="s">
        <v>956</v>
      </c>
      <c r="C24" s="13" t="s">
        <v>774</v>
      </c>
      <c r="D24" s="13">
        <v>1233</v>
      </c>
      <c r="F24" t="s">
        <v>707</v>
      </c>
      <c r="G24">
        <f>690+183+30+30</f>
        <v>933</v>
      </c>
    </row>
    <row r="25" spans="1:7" x14ac:dyDescent="0.35">
      <c r="A25" s="24">
        <v>302</v>
      </c>
      <c r="B25" s="7" t="s">
        <v>921</v>
      </c>
      <c r="C25" s="7" t="s">
        <v>931</v>
      </c>
      <c r="D25" s="7">
        <v>1224</v>
      </c>
      <c r="F25" t="s">
        <v>608</v>
      </c>
      <c r="G25">
        <f>237+198+157+145+25+22+12+249</f>
        <v>1045</v>
      </c>
    </row>
    <row r="26" spans="1:7" x14ac:dyDescent="0.35">
      <c r="A26" s="24">
        <v>300</v>
      </c>
      <c r="B26" s="7" t="s">
        <v>919</v>
      </c>
      <c r="C26" s="7" t="s">
        <v>45</v>
      </c>
      <c r="D26" s="7">
        <v>1008</v>
      </c>
      <c r="F26" t="s">
        <v>993</v>
      </c>
      <c r="G26">
        <f>351+256+15+151</f>
        <v>773</v>
      </c>
    </row>
    <row r="27" spans="1:7" x14ac:dyDescent="0.35">
      <c r="A27" s="85">
        <v>3013</v>
      </c>
      <c r="B27" s="70" t="s">
        <v>949</v>
      </c>
      <c r="C27" s="70" t="s">
        <v>1425</v>
      </c>
      <c r="D27" s="70">
        <v>908</v>
      </c>
      <c r="F27" t="s">
        <v>147</v>
      </c>
      <c r="G27">
        <f>290+206+62+54+18+15+15+10</f>
        <v>670</v>
      </c>
    </row>
    <row r="28" spans="1:7" x14ac:dyDescent="0.35">
      <c r="A28" s="81" t="s">
        <v>1396</v>
      </c>
      <c r="B28" s="16" t="s">
        <v>1397</v>
      </c>
      <c r="C28" s="16" t="s">
        <v>1398</v>
      </c>
      <c r="D28" s="16">
        <v>900</v>
      </c>
      <c r="F28" t="s">
        <v>137</v>
      </c>
      <c r="G28">
        <f>486+20</f>
        <v>506</v>
      </c>
    </row>
    <row r="29" spans="1:7" x14ac:dyDescent="0.35">
      <c r="A29" s="24">
        <v>299</v>
      </c>
      <c r="B29" s="7" t="s">
        <v>918</v>
      </c>
      <c r="C29" s="7" t="s">
        <v>807</v>
      </c>
      <c r="D29" s="7">
        <v>881</v>
      </c>
      <c r="F29" t="s">
        <v>107</v>
      </c>
      <c r="G29">
        <f>130+143+110+78+30+15+169</f>
        <v>675</v>
      </c>
    </row>
    <row r="30" spans="1:7" x14ac:dyDescent="0.35">
      <c r="A30" s="24">
        <v>295</v>
      </c>
      <c r="B30" s="7" t="s">
        <v>914</v>
      </c>
      <c r="C30" s="7" t="s">
        <v>931</v>
      </c>
      <c r="D30" s="7">
        <v>865</v>
      </c>
      <c r="F30" t="s">
        <v>63</v>
      </c>
      <c r="G30">
        <f>87+84+36+9+128+132</f>
        <v>476</v>
      </c>
    </row>
    <row r="31" spans="1:7" x14ac:dyDescent="0.35">
      <c r="A31" s="24">
        <v>287</v>
      </c>
      <c r="B31" s="7" t="s">
        <v>669</v>
      </c>
      <c r="C31" s="7" t="s">
        <v>1426</v>
      </c>
      <c r="D31" s="7">
        <v>858</v>
      </c>
      <c r="F31" t="s">
        <v>994</v>
      </c>
      <c r="G31">
        <v>471</v>
      </c>
    </row>
    <row r="32" spans="1:7" x14ac:dyDescent="0.35">
      <c r="A32" s="82" t="s">
        <v>967</v>
      </c>
      <c r="B32" s="13" t="s">
        <v>968</v>
      </c>
      <c r="C32" s="13" t="s">
        <v>444</v>
      </c>
      <c r="D32" s="13">
        <v>846</v>
      </c>
      <c r="F32" t="s">
        <v>964</v>
      </c>
      <c r="G32">
        <f>429</f>
        <v>429</v>
      </c>
    </row>
    <row r="33" spans="1:7" x14ac:dyDescent="0.35">
      <c r="A33" s="81" t="s">
        <v>1353</v>
      </c>
      <c r="B33" s="16" t="s">
        <v>1354</v>
      </c>
      <c r="C33" s="16" t="s">
        <v>444</v>
      </c>
      <c r="D33" s="16">
        <v>831</v>
      </c>
      <c r="F33" t="s">
        <v>987</v>
      </c>
      <c r="G33">
        <v>352</v>
      </c>
    </row>
    <row r="34" spans="1:7" x14ac:dyDescent="0.35">
      <c r="A34" s="82" t="s">
        <v>974</v>
      </c>
      <c r="B34" s="13" t="s">
        <v>975</v>
      </c>
      <c r="C34" s="13" t="s">
        <v>788</v>
      </c>
      <c r="D34" s="13">
        <v>817</v>
      </c>
      <c r="F34" t="s">
        <v>188</v>
      </c>
      <c r="G34">
        <f>148+50+50+98</f>
        <v>346</v>
      </c>
    </row>
    <row r="35" spans="1:7" x14ac:dyDescent="0.35">
      <c r="A35" s="24">
        <v>285</v>
      </c>
      <c r="B35" s="7" t="s">
        <v>667</v>
      </c>
      <c r="C35" s="7" t="s">
        <v>592</v>
      </c>
      <c r="D35" s="7">
        <v>723</v>
      </c>
      <c r="F35" t="s">
        <v>37</v>
      </c>
      <c r="G35">
        <f>178+93+19+8</f>
        <v>298</v>
      </c>
    </row>
    <row r="36" spans="1:7" x14ac:dyDescent="0.35">
      <c r="A36" s="82" t="s">
        <v>978</v>
      </c>
      <c r="B36" s="13" t="s">
        <v>979</v>
      </c>
      <c r="C36" s="13" t="s">
        <v>952</v>
      </c>
      <c r="D36" s="13">
        <v>696</v>
      </c>
      <c r="F36" t="s">
        <v>940</v>
      </c>
      <c r="G36">
        <v>169</v>
      </c>
    </row>
    <row r="37" spans="1:7" x14ac:dyDescent="0.35">
      <c r="A37" s="82" t="s">
        <v>784</v>
      </c>
      <c r="B37" s="13" t="s">
        <v>785</v>
      </c>
      <c r="C37" s="13" t="s">
        <v>707</v>
      </c>
      <c r="D37" s="13">
        <v>690</v>
      </c>
      <c r="F37" t="s">
        <v>58</v>
      </c>
      <c r="G37">
        <f>50+27+21+10</f>
        <v>108</v>
      </c>
    </row>
    <row r="38" spans="1:7" x14ac:dyDescent="0.35">
      <c r="A38" s="24">
        <v>288</v>
      </c>
      <c r="B38" s="7" t="s">
        <v>671</v>
      </c>
      <c r="C38" s="7" t="s">
        <v>45</v>
      </c>
      <c r="D38" s="7">
        <v>662</v>
      </c>
      <c r="F38" t="s">
        <v>115</v>
      </c>
      <c r="G38">
        <f>28+279+60</f>
        <v>367</v>
      </c>
    </row>
    <row r="39" spans="1:7" x14ac:dyDescent="0.35">
      <c r="A39" s="81" t="s">
        <v>1357</v>
      </c>
      <c r="B39" s="16" t="s">
        <v>1358</v>
      </c>
      <c r="C39" s="16" t="s">
        <v>155</v>
      </c>
      <c r="D39" s="16">
        <v>649</v>
      </c>
      <c r="F39" t="s">
        <v>33</v>
      </c>
      <c r="G39">
        <f>9+5</f>
        <v>14</v>
      </c>
    </row>
    <row r="40" spans="1:7" x14ac:dyDescent="0.35">
      <c r="A40" s="24">
        <v>238</v>
      </c>
      <c r="B40" s="7" t="s">
        <v>67</v>
      </c>
      <c r="C40" s="7" t="s">
        <v>538</v>
      </c>
      <c r="D40" s="7">
        <v>601</v>
      </c>
      <c r="F40" t="s">
        <v>1348</v>
      </c>
      <c r="G40">
        <v>4951</v>
      </c>
    </row>
    <row r="41" spans="1:7" x14ac:dyDescent="0.35">
      <c r="A41" s="81" t="s">
        <v>1399</v>
      </c>
      <c r="B41" s="16" t="s">
        <v>1400</v>
      </c>
      <c r="C41" s="16" t="s">
        <v>238</v>
      </c>
      <c r="D41" s="16">
        <v>597</v>
      </c>
      <c r="F41" t="s">
        <v>6</v>
      </c>
      <c r="G41">
        <f>1213+20+24</f>
        <v>1257</v>
      </c>
    </row>
    <row r="42" spans="1:7" x14ac:dyDescent="0.35">
      <c r="A42" s="81" t="s">
        <v>1401</v>
      </c>
      <c r="B42" s="16" t="s">
        <v>1402</v>
      </c>
      <c r="C42" s="16" t="s">
        <v>1348</v>
      </c>
      <c r="D42" s="16">
        <v>596</v>
      </c>
    </row>
    <row r="43" spans="1:7" x14ac:dyDescent="0.35">
      <c r="A43" s="24">
        <v>292</v>
      </c>
      <c r="B43" s="7" t="s">
        <v>675</v>
      </c>
      <c r="C43" s="7" t="s">
        <v>676</v>
      </c>
      <c r="D43" s="7">
        <v>580</v>
      </c>
    </row>
    <row r="44" spans="1:7" x14ac:dyDescent="0.35">
      <c r="A44" s="24">
        <v>305</v>
      </c>
      <c r="B44" s="7" t="s">
        <v>924</v>
      </c>
      <c r="C44" s="7" t="s">
        <v>933</v>
      </c>
      <c r="D44" s="7">
        <v>576</v>
      </c>
    </row>
    <row r="45" spans="1:7" x14ac:dyDescent="0.35">
      <c r="A45" s="24">
        <v>306</v>
      </c>
      <c r="B45" s="7" t="s">
        <v>925</v>
      </c>
      <c r="C45" s="7" t="s">
        <v>592</v>
      </c>
      <c r="D45" s="7">
        <v>573</v>
      </c>
    </row>
    <row r="46" spans="1:7" x14ac:dyDescent="0.35">
      <c r="A46" s="81" t="s">
        <v>1403</v>
      </c>
      <c r="B46" s="16" t="s">
        <v>1404</v>
      </c>
      <c r="C46" s="16" t="s">
        <v>788</v>
      </c>
      <c r="D46" s="16">
        <v>558</v>
      </c>
    </row>
    <row r="47" spans="1:7" x14ac:dyDescent="0.35">
      <c r="A47" s="24">
        <v>258</v>
      </c>
      <c r="B47" s="7" t="s">
        <v>605</v>
      </c>
      <c r="C47" s="7" t="s">
        <v>1025</v>
      </c>
      <c r="D47" s="7">
        <v>551</v>
      </c>
    </row>
    <row r="48" spans="1:7" x14ac:dyDescent="0.35">
      <c r="A48" s="81" t="s">
        <v>1405</v>
      </c>
      <c r="B48" s="16" t="s">
        <v>1406</v>
      </c>
      <c r="C48" s="16" t="s">
        <v>707</v>
      </c>
      <c r="D48" s="16">
        <v>545</v>
      </c>
    </row>
    <row r="49" spans="1:4" x14ac:dyDescent="0.35">
      <c r="A49" s="82" t="s">
        <v>982</v>
      </c>
      <c r="B49" s="13" t="s">
        <v>983</v>
      </c>
      <c r="C49" s="13" t="s">
        <v>959</v>
      </c>
      <c r="D49" s="13">
        <v>540</v>
      </c>
    </row>
    <row r="50" spans="1:4" x14ac:dyDescent="0.35">
      <c r="A50" s="81" t="s">
        <v>1349</v>
      </c>
      <c r="B50" s="16" t="s">
        <v>1350</v>
      </c>
      <c r="C50" s="16" t="s">
        <v>1348</v>
      </c>
      <c r="D50" s="16">
        <v>531</v>
      </c>
    </row>
    <row r="51" spans="1:4" x14ac:dyDescent="0.35">
      <c r="A51" s="82" t="s">
        <v>495</v>
      </c>
      <c r="B51" s="13" t="s">
        <v>496</v>
      </c>
      <c r="C51" s="13" t="s">
        <v>238</v>
      </c>
      <c r="D51" s="13">
        <v>526</v>
      </c>
    </row>
    <row r="52" spans="1:4" x14ac:dyDescent="0.35">
      <c r="A52" s="82" t="s">
        <v>269</v>
      </c>
      <c r="B52" s="13" t="s">
        <v>270</v>
      </c>
      <c r="C52" s="13" t="s">
        <v>238</v>
      </c>
      <c r="D52" s="13">
        <v>497</v>
      </c>
    </row>
    <row r="53" spans="1:4" x14ac:dyDescent="0.35">
      <c r="A53" s="82" t="s">
        <v>763</v>
      </c>
      <c r="B53" s="13" t="s">
        <v>764</v>
      </c>
      <c r="C53" s="13" t="s">
        <v>765</v>
      </c>
      <c r="D53" s="13">
        <v>496</v>
      </c>
    </row>
    <row r="54" spans="1:4" x14ac:dyDescent="0.35">
      <c r="A54" s="81" t="s">
        <v>1407</v>
      </c>
      <c r="B54" s="16" t="s">
        <v>1408</v>
      </c>
      <c r="C54" s="16" t="s">
        <v>177</v>
      </c>
      <c r="D54" s="16">
        <v>494</v>
      </c>
    </row>
    <row r="55" spans="1:4" x14ac:dyDescent="0.35">
      <c r="A55" s="82" t="s">
        <v>766</v>
      </c>
      <c r="B55" s="13" t="s">
        <v>767</v>
      </c>
      <c r="C55" s="13" t="s">
        <v>517</v>
      </c>
      <c r="D55" s="13">
        <v>491</v>
      </c>
    </row>
    <row r="56" spans="1:4" x14ac:dyDescent="0.35">
      <c r="A56" s="82" t="s">
        <v>366</v>
      </c>
      <c r="B56" s="13" t="s">
        <v>367</v>
      </c>
      <c r="C56" s="13" t="s">
        <v>137</v>
      </c>
      <c r="D56" s="13">
        <v>486</v>
      </c>
    </row>
    <row r="57" spans="1:4" x14ac:dyDescent="0.35">
      <c r="A57" s="81" t="s">
        <v>1411</v>
      </c>
      <c r="B57" s="16" t="s">
        <v>1412</v>
      </c>
      <c r="C57" s="16" t="s">
        <v>1398</v>
      </c>
      <c r="D57" s="16">
        <v>475</v>
      </c>
    </row>
    <row r="58" spans="1:4" x14ac:dyDescent="0.35">
      <c r="A58" s="81" t="s">
        <v>1409</v>
      </c>
      <c r="B58" s="16" t="s">
        <v>1410</v>
      </c>
      <c r="C58" s="16" t="s">
        <v>238</v>
      </c>
      <c r="D58" s="16">
        <v>475</v>
      </c>
    </row>
    <row r="59" spans="1:4" x14ac:dyDescent="0.35">
      <c r="A59" s="81" t="s">
        <v>1413</v>
      </c>
      <c r="B59" s="16" t="s">
        <v>1414</v>
      </c>
      <c r="C59" s="16" t="s">
        <v>807</v>
      </c>
      <c r="D59" s="16">
        <v>474</v>
      </c>
    </row>
    <row r="60" spans="1:4" x14ac:dyDescent="0.35">
      <c r="A60" s="82" t="s">
        <v>217</v>
      </c>
      <c r="B60" s="13" t="s">
        <v>218</v>
      </c>
      <c r="C60" s="13" t="s">
        <v>8</v>
      </c>
      <c r="D60" s="13">
        <v>463</v>
      </c>
    </row>
    <row r="61" spans="1:4" x14ac:dyDescent="0.35">
      <c r="A61" s="81" t="s">
        <v>1369</v>
      </c>
      <c r="B61" s="16" t="s">
        <v>1370</v>
      </c>
      <c r="C61" s="16" t="s">
        <v>6</v>
      </c>
      <c r="D61" s="16">
        <v>456</v>
      </c>
    </row>
    <row r="62" spans="1:4" x14ac:dyDescent="0.35">
      <c r="A62" s="81" t="s">
        <v>1415</v>
      </c>
      <c r="B62" s="16" t="s">
        <v>1416</v>
      </c>
      <c r="C62" s="16" t="s">
        <v>1398</v>
      </c>
      <c r="D62" s="16">
        <v>444</v>
      </c>
    </row>
    <row r="63" spans="1:4" x14ac:dyDescent="0.35">
      <c r="A63" s="24">
        <v>307</v>
      </c>
      <c r="B63" s="7" t="s">
        <v>926</v>
      </c>
      <c r="C63" s="7" t="s">
        <v>933</v>
      </c>
      <c r="D63" s="7">
        <v>442</v>
      </c>
    </row>
    <row r="64" spans="1:4" x14ac:dyDescent="0.35">
      <c r="A64" s="82" t="s">
        <v>962</v>
      </c>
      <c r="B64" s="13" t="s">
        <v>963</v>
      </c>
      <c r="C64" s="13" t="s">
        <v>964</v>
      </c>
      <c r="D64" s="13">
        <v>429</v>
      </c>
    </row>
    <row r="65" spans="1:4" x14ac:dyDescent="0.35">
      <c r="A65" s="85">
        <v>3009</v>
      </c>
      <c r="B65" s="70" t="s">
        <v>945</v>
      </c>
      <c r="C65" s="70" t="s">
        <v>49</v>
      </c>
      <c r="D65" s="70">
        <v>403</v>
      </c>
    </row>
    <row r="66" spans="1:4" x14ac:dyDescent="0.35">
      <c r="A66" s="24">
        <v>311</v>
      </c>
      <c r="B66" s="7" t="s">
        <v>930</v>
      </c>
      <c r="C66" s="7" t="s">
        <v>911</v>
      </c>
      <c r="D66" s="7">
        <v>386</v>
      </c>
    </row>
    <row r="67" spans="1:4" x14ac:dyDescent="0.35">
      <c r="A67" s="24">
        <v>308</v>
      </c>
      <c r="B67" s="7" t="s">
        <v>927</v>
      </c>
      <c r="C67" s="7" t="s">
        <v>911</v>
      </c>
      <c r="D67" s="7">
        <v>381</v>
      </c>
    </row>
    <row r="68" spans="1:4" x14ac:dyDescent="0.35">
      <c r="A68" s="85">
        <v>3012</v>
      </c>
      <c r="B68" s="70" t="s">
        <v>948</v>
      </c>
      <c r="C68" s="70" t="s">
        <v>931</v>
      </c>
      <c r="D68" s="70">
        <v>375</v>
      </c>
    </row>
    <row r="69" spans="1:4" x14ac:dyDescent="0.35">
      <c r="A69" s="81" t="s">
        <v>1213</v>
      </c>
      <c r="B69" s="16" t="s">
        <v>865</v>
      </c>
      <c r="C69" s="16" t="s">
        <v>864</v>
      </c>
      <c r="D69" s="16">
        <v>360</v>
      </c>
    </row>
    <row r="70" spans="1:4" x14ac:dyDescent="0.35">
      <c r="A70" s="24">
        <v>309</v>
      </c>
      <c r="B70" s="7" t="s">
        <v>928</v>
      </c>
      <c r="C70" s="7" t="s">
        <v>45</v>
      </c>
      <c r="D70" s="7">
        <v>356</v>
      </c>
    </row>
    <row r="71" spans="1:4" x14ac:dyDescent="0.35">
      <c r="A71" s="82" t="s">
        <v>985</v>
      </c>
      <c r="B71" s="13" t="s">
        <v>986</v>
      </c>
      <c r="C71" s="13" t="s">
        <v>987</v>
      </c>
      <c r="D71" s="13">
        <v>352</v>
      </c>
    </row>
    <row r="72" spans="1:4" x14ac:dyDescent="0.35">
      <c r="A72" s="24">
        <v>290</v>
      </c>
      <c r="B72" s="7" t="s">
        <v>673</v>
      </c>
      <c r="C72" s="7" t="s">
        <v>618</v>
      </c>
      <c r="D72" s="7">
        <v>351</v>
      </c>
    </row>
    <row r="73" spans="1:4" x14ac:dyDescent="0.35">
      <c r="A73" s="82" t="s">
        <v>960</v>
      </c>
      <c r="B73" s="13" t="s">
        <v>961</v>
      </c>
      <c r="C73" s="13" t="s">
        <v>238</v>
      </c>
      <c r="D73" s="13">
        <v>350</v>
      </c>
    </row>
    <row r="74" spans="1:4" x14ac:dyDescent="0.35">
      <c r="A74" s="24">
        <v>310</v>
      </c>
      <c r="B74" s="7" t="s">
        <v>929</v>
      </c>
      <c r="C74" s="7" t="s">
        <v>934</v>
      </c>
      <c r="D74" s="7">
        <v>340</v>
      </c>
    </row>
    <row r="75" spans="1:4" x14ac:dyDescent="0.35">
      <c r="A75" s="81" t="s">
        <v>1417</v>
      </c>
      <c r="B75" s="16" t="s">
        <v>1418</v>
      </c>
      <c r="C75" s="16" t="s">
        <v>238</v>
      </c>
      <c r="D75" s="16">
        <v>339</v>
      </c>
    </row>
    <row r="76" spans="1:4" x14ac:dyDescent="0.35">
      <c r="A76" s="82" t="s">
        <v>969</v>
      </c>
      <c r="B76" s="13" t="s">
        <v>970</v>
      </c>
      <c r="C76" s="13" t="s">
        <v>971</v>
      </c>
      <c r="D76" s="13">
        <v>335</v>
      </c>
    </row>
    <row r="77" spans="1:4" x14ac:dyDescent="0.35">
      <c r="A77" s="24">
        <v>304</v>
      </c>
      <c r="B77" s="7" t="s">
        <v>923</v>
      </c>
      <c r="C77" s="7" t="s">
        <v>49</v>
      </c>
      <c r="D77" s="7">
        <v>332</v>
      </c>
    </row>
    <row r="78" spans="1:4" x14ac:dyDescent="0.35">
      <c r="A78" s="82" t="s">
        <v>789</v>
      </c>
      <c r="B78" s="13" t="s">
        <v>790</v>
      </c>
      <c r="C78" s="13" t="s">
        <v>444</v>
      </c>
      <c r="D78" s="13">
        <v>325</v>
      </c>
    </row>
    <row r="79" spans="1:4" x14ac:dyDescent="0.35">
      <c r="A79" s="82" t="s">
        <v>980</v>
      </c>
      <c r="B79" s="13" t="s">
        <v>981</v>
      </c>
      <c r="C79" s="13" t="s">
        <v>952</v>
      </c>
      <c r="D79" s="13">
        <v>302</v>
      </c>
    </row>
    <row r="80" spans="1:4" x14ac:dyDescent="0.35">
      <c r="A80" s="82" t="s">
        <v>202</v>
      </c>
      <c r="B80" s="13" t="s">
        <v>203</v>
      </c>
      <c r="C80" s="13" t="s">
        <v>147</v>
      </c>
      <c r="D80" s="13">
        <v>290</v>
      </c>
    </row>
    <row r="81" spans="1:4" x14ac:dyDescent="0.35">
      <c r="A81" s="82" t="s">
        <v>990</v>
      </c>
      <c r="B81" s="13" t="s">
        <v>991</v>
      </c>
      <c r="C81" s="13" t="s">
        <v>517</v>
      </c>
      <c r="D81" s="13">
        <v>290</v>
      </c>
    </row>
    <row r="82" spans="1:4" x14ac:dyDescent="0.35">
      <c r="A82" s="81" t="s">
        <v>1419</v>
      </c>
      <c r="B82" s="16" t="s">
        <v>1420</v>
      </c>
      <c r="C82" s="16" t="s">
        <v>959</v>
      </c>
      <c r="D82" s="16">
        <v>285</v>
      </c>
    </row>
    <row r="83" spans="1:4" x14ac:dyDescent="0.35">
      <c r="A83" s="81" t="s">
        <v>1355</v>
      </c>
      <c r="B83" s="16" t="s">
        <v>1356</v>
      </c>
      <c r="C83" s="16" t="s">
        <v>1105</v>
      </c>
      <c r="D83" s="16">
        <v>285</v>
      </c>
    </row>
    <row r="84" spans="1:4" x14ac:dyDescent="0.35">
      <c r="A84" s="81" t="s">
        <v>1223</v>
      </c>
      <c r="B84" s="16" t="s">
        <v>1032</v>
      </c>
      <c r="C84" s="16" t="s">
        <v>115</v>
      </c>
      <c r="D84" s="16">
        <v>279</v>
      </c>
    </row>
    <row r="85" spans="1:4" x14ac:dyDescent="0.35">
      <c r="A85" s="85">
        <v>3001</v>
      </c>
      <c r="B85" s="70" t="s">
        <v>935</v>
      </c>
      <c r="C85" s="70" t="s">
        <v>49</v>
      </c>
      <c r="D85" s="70">
        <f>138+79+41</f>
        <v>258</v>
      </c>
    </row>
    <row r="86" spans="1:4" x14ac:dyDescent="0.35">
      <c r="A86" s="24">
        <v>294</v>
      </c>
      <c r="B86" s="7" t="s">
        <v>678</v>
      </c>
      <c r="C86" s="7" t="s">
        <v>618</v>
      </c>
      <c r="D86" s="7">
        <v>256</v>
      </c>
    </row>
    <row r="87" spans="1:4" x14ac:dyDescent="0.35">
      <c r="A87" s="81" t="s">
        <v>1359</v>
      </c>
      <c r="B87" s="16" t="s">
        <v>1360</v>
      </c>
      <c r="C87" s="16" t="s">
        <v>155</v>
      </c>
      <c r="D87" s="16">
        <v>256</v>
      </c>
    </row>
    <row r="88" spans="1:4" x14ac:dyDescent="0.35">
      <c r="A88" s="81" t="s">
        <v>1221</v>
      </c>
      <c r="B88" s="16" t="s">
        <v>1222</v>
      </c>
      <c r="C88" s="16" t="s">
        <v>6</v>
      </c>
      <c r="D88" s="16">
        <v>256</v>
      </c>
    </row>
    <row r="89" spans="1:4" x14ac:dyDescent="0.35">
      <c r="A89" s="82" t="s">
        <v>153</v>
      </c>
      <c r="B89" s="13" t="s">
        <v>154</v>
      </c>
      <c r="C89" s="13" t="s">
        <v>155</v>
      </c>
      <c r="D89" s="13">
        <v>250</v>
      </c>
    </row>
    <row r="90" spans="1:4" x14ac:dyDescent="0.35">
      <c r="A90" s="24">
        <v>246</v>
      </c>
      <c r="B90" s="7" t="s">
        <v>589</v>
      </c>
      <c r="C90" s="7" t="s">
        <v>590</v>
      </c>
      <c r="D90" s="7">
        <v>248</v>
      </c>
    </row>
    <row r="91" spans="1:4" x14ac:dyDescent="0.35">
      <c r="A91" s="82" t="s">
        <v>988</v>
      </c>
      <c r="B91" s="13" t="s">
        <v>989</v>
      </c>
      <c r="C91" s="13" t="s">
        <v>8</v>
      </c>
      <c r="D91" s="13">
        <v>240</v>
      </c>
    </row>
    <row r="92" spans="1:4" x14ac:dyDescent="0.35">
      <c r="A92" s="81" t="s">
        <v>1235</v>
      </c>
      <c r="B92" s="16" t="s">
        <v>1086</v>
      </c>
      <c r="C92" s="16" t="s">
        <v>1080</v>
      </c>
      <c r="D92" s="16">
        <v>240</v>
      </c>
    </row>
    <row r="93" spans="1:4" x14ac:dyDescent="0.35">
      <c r="A93" s="24">
        <v>283</v>
      </c>
      <c r="B93" s="7" t="s">
        <v>664</v>
      </c>
      <c r="C93" s="7" t="s">
        <v>608</v>
      </c>
      <c r="D93" s="7">
        <v>237</v>
      </c>
    </row>
    <row r="94" spans="1:4" x14ac:dyDescent="0.35">
      <c r="A94" s="81" t="s">
        <v>1214</v>
      </c>
      <c r="B94" s="16" t="s">
        <v>1215</v>
      </c>
      <c r="C94" s="16" t="s">
        <v>6</v>
      </c>
      <c r="D94" s="16">
        <v>233</v>
      </c>
    </row>
    <row r="95" spans="1:4" x14ac:dyDescent="0.35">
      <c r="A95" s="82" t="s">
        <v>449</v>
      </c>
      <c r="B95" s="13" t="s">
        <v>450</v>
      </c>
      <c r="C95" s="13" t="s">
        <v>238</v>
      </c>
      <c r="D95" s="13">
        <v>227</v>
      </c>
    </row>
    <row r="96" spans="1:4" x14ac:dyDescent="0.35">
      <c r="A96" s="82" t="s">
        <v>169</v>
      </c>
      <c r="B96" s="13" t="s">
        <v>170</v>
      </c>
      <c r="C96" s="13" t="s">
        <v>69</v>
      </c>
      <c r="D96" s="13">
        <v>207</v>
      </c>
    </row>
    <row r="97" spans="1:4" x14ac:dyDescent="0.35">
      <c r="A97" s="82" t="s">
        <v>219</v>
      </c>
      <c r="B97" s="13" t="s">
        <v>220</v>
      </c>
      <c r="C97" s="13" t="s">
        <v>147</v>
      </c>
      <c r="D97" s="13">
        <v>206</v>
      </c>
    </row>
    <row r="98" spans="1:4" x14ac:dyDescent="0.35">
      <c r="A98" s="82" t="s">
        <v>534</v>
      </c>
      <c r="B98" s="13" t="s">
        <v>535</v>
      </c>
      <c r="C98" s="13" t="s">
        <v>536</v>
      </c>
      <c r="D98" s="13">
        <v>200</v>
      </c>
    </row>
    <row r="99" spans="1:4" x14ac:dyDescent="0.35">
      <c r="A99" s="24">
        <v>286</v>
      </c>
      <c r="B99" s="7" t="s">
        <v>668</v>
      </c>
      <c r="C99" s="7" t="s">
        <v>608</v>
      </c>
      <c r="D99" s="7">
        <v>198</v>
      </c>
    </row>
    <row r="100" spans="1:4" x14ac:dyDescent="0.35">
      <c r="A100" s="81" t="s">
        <v>1421</v>
      </c>
      <c r="B100" s="16" t="s">
        <v>1422</v>
      </c>
      <c r="C100" s="16" t="s">
        <v>1423</v>
      </c>
      <c r="D100" s="16">
        <v>197</v>
      </c>
    </row>
    <row r="101" spans="1:4" x14ac:dyDescent="0.35">
      <c r="A101" s="24">
        <v>251</v>
      </c>
      <c r="B101" s="7" t="s">
        <v>596</v>
      </c>
      <c r="C101" s="7" t="s">
        <v>597</v>
      </c>
      <c r="D101" s="7">
        <v>196</v>
      </c>
    </row>
    <row r="102" spans="1:4" x14ac:dyDescent="0.35">
      <c r="A102" s="81" t="s">
        <v>1225</v>
      </c>
      <c r="B102" s="16" t="s">
        <v>1089</v>
      </c>
      <c r="C102" s="16" t="s">
        <v>1081</v>
      </c>
      <c r="D102" s="16">
        <v>188</v>
      </c>
    </row>
    <row r="103" spans="1:4" x14ac:dyDescent="0.35">
      <c r="A103" s="81" t="s">
        <v>1232</v>
      </c>
      <c r="B103" s="16" t="s">
        <v>1106</v>
      </c>
      <c r="C103" s="16" t="s">
        <v>1105</v>
      </c>
      <c r="D103" s="16">
        <v>185</v>
      </c>
    </row>
    <row r="104" spans="1:4" x14ac:dyDescent="0.35">
      <c r="A104" s="24">
        <v>278</v>
      </c>
      <c r="B104" s="7" t="s">
        <v>658</v>
      </c>
      <c r="C104" s="7" t="s">
        <v>592</v>
      </c>
      <c r="D104" s="7">
        <v>184</v>
      </c>
    </row>
    <row r="105" spans="1:4" x14ac:dyDescent="0.35">
      <c r="A105" s="82" t="s">
        <v>705</v>
      </c>
      <c r="B105" s="13" t="s">
        <v>706</v>
      </c>
      <c r="C105" s="13" t="s">
        <v>707</v>
      </c>
      <c r="D105" s="13">
        <v>183</v>
      </c>
    </row>
    <row r="106" spans="1:4" x14ac:dyDescent="0.35">
      <c r="A106" s="24">
        <v>219</v>
      </c>
      <c r="B106" s="7" t="s">
        <v>36</v>
      </c>
      <c r="C106" s="7" t="s">
        <v>37</v>
      </c>
      <c r="D106" s="7">
        <v>178</v>
      </c>
    </row>
    <row r="107" spans="1:4" x14ac:dyDescent="0.35">
      <c r="A107" s="81" t="s">
        <v>1246</v>
      </c>
      <c r="B107" s="16" t="s">
        <v>1107</v>
      </c>
      <c r="C107" s="16" t="s">
        <v>6</v>
      </c>
      <c r="D107" s="16">
        <v>178</v>
      </c>
    </row>
    <row r="108" spans="1:4" x14ac:dyDescent="0.35">
      <c r="A108" s="82" t="s">
        <v>165</v>
      </c>
      <c r="B108" s="13" t="s">
        <v>166</v>
      </c>
      <c r="C108" s="13" t="s">
        <v>69</v>
      </c>
      <c r="D108" s="13">
        <v>170</v>
      </c>
    </row>
    <row r="109" spans="1:4" x14ac:dyDescent="0.35">
      <c r="A109" s="85">
        <v>3004</v>
      </c>
      <c r="B109" s="70" t="s">
        <v>939</v>
      </c>
      <c r="C109" s="70" t="s">
        <v>940</v>
      </c>
      <c r="D109" s="70">
        <f>101+41+27</f>
        <v>169</v>
      </c>
    </row>
    <row r="110" spans="1:4" x14ac:dyDescent="0.35">
      <c r="A110" s="82" t="s">
        <v>778</v>
      </c>
      <c r="B110" s="13" t="s">
        <v>779</v>
      </c>
      <c r="C110" s="13" t="s">
        <v>238</v>
      </c>
      <c r="D110" s="13">
        <v>166</v>
      </c>
    </row>
    <row r="111" spans="1:4" x14ac:dyDescent="0.35">
      <c r="A111" s="81" t="s">
        <v>1280</v>
      </c>
      <c r="B111" s="16" t="s">
        <v>1117</v>
      </c>
      <c r="C111" s="16"/>
      <c r="D111" s="16">
        <v>165</v>
      </c>
    </row>
    <row r="112" spans="1:4" x14ac:dyDescent="0.35">
      <c r="A112" s="81" t="s">
        <v>1339</v>
      </c>
      <c r="B112" s="16" t="s">
        <v>1340</v>
      </c>
      <c r="C112" s="16" t="s">
        <v>1341</v>
      </c>
      <c r="D112" s="16">
        <v>161</v>
      </c>
    </row>
    <row r="113" spans="1:4" x14ac:dyDescent="0.35">
      <c r="A113" s="24">
        <v>247</v>
      </c>
      <c r="B113" s="7" t="s">
        <v>591</v>
      </c>
      <c r="C113" s="7" t="s">
        <v>592</v>
      </c>
      <c r="D113" s="7">
        <v>158</v>
      </c>
    </row>
    <row r="114" spans="1:4" x14ac:dyDescent="0.35">
      <c r="A114" s="24">
        <v>266</v>
      </c>
      <c r="B114" s="7" t="s">
        <v>616</v>
      </c>
      <c r="C114" s="7" t="s">
        <v>608</v>
      </c>
      <c r="D114" s="7">
        <v>157</v>
      </c>
    </row>
    <row r="115" spans="1:4" x14ac:dyDescent="0.35">
      <c r="A115" s="81" t="s">
        <v>1217</v>
      </c>
      <c r="B115" s="16" t="s">
        <v>1092</v>
      </c>
      <c r="C115" s="16" t="s">
        <v>1083</v>
      </c>
      <c r="D115" s="16">
        <v>155</v>
      </c>
    </row>
    <row r="116" spans="1:4" x14ac:dyDescent="0.35">
      <c r="A116" s="24">
        <v>242</v>
      </c>
      <c r="B116" s="7" t="s">
        <v>73</v>
      </c>
      <c r="C116" s="7" t="s">
        <v>45</v>
      </c>
      <c r="D116" s="7">
        <v>153</v>
      </c>
    </row>
    <row r="117" spans="1:4" x14ac:dyDescent="0.35">
      <c r="A117" s="82" t="s">
        <v>721</v>
      </c>
      <c r="B117" s="13" t="s">
        <v>722</v>
      </c>
      <c r="C117" s="13" t="s">
        <v>517</v>
      </c>
      <c r="D117" s="13">
        <v>153</v>
      </c>
    </row>
    <row r="118" spans="1:4" x14ac:dyDescent="0.35">
      <c r="A118" s="24">
        <v>293</v>
      </c>
      <c r="B118" s="7" t="s">
        <v>677</v>
      </c>
      <c r="C118" s="7" t="s">
        <v>49</v>
      </c>
      <c r="D118" s="7">
        <v>152</v>
      </c>
    </row>
    <row r="119" spans="1:4" x14ac:dyDescent="0.35">
      <c r="A119" s="24">
        <v>284</v>
      </c>
      <c r="B119" s="7" t="s">
        <v>665</v>
      </c>
      <c r="C119" s="7" t="s">
        <v>666</v>
      </c>
      <c r="D119" s="7">
        <v>151</v>
      </c>
    </row>
    <row r="120" spans="1:4" x14ac:dyDescent="0.35">
      <c r="A120" s="82" t="s">
        <v>186</v>
      </c>
      <c r="B120" s="13" t="s">
        <v>187</v>
      </c>
      <c r="C120" s="13" t="s">
        <v>188</v>
      </c>
      <c r="D120" s="13">
        <v>148</v>
      </c>
    </row>
    <row r="121" spans="1:4" x14ac:dyDescent="0.35">
      <c r="A121" s="82" t="s">
        <v>321</v>
      </c>
      <c r="B121" s="13" t="s">
        <v>322</v>
      </c>
      <c r="C121" s="13" t="s">
        <v>177</v>
      </c>
      <c r="D121" s="13">
        <v>148</v>
      </c>
    </row>
    <row r="122" spans="1:4" x14ac:dyDescent="0.35">
      <c r="A122" s="82" t="s">
        <v>429</v>
      </c>
      <c r="B122" s="13" t="s">
        <v>430</v>
      </c>
      <c r="C122" s="13" t="s">
        <v>431</v>
      </c>
      <c r="D122" s="13">
        <v>147</v>
      </c>
    </row>
    <row r="123" spans="1:4" x14ac:dyDescent="0.35">
      <c r="A123" s="24">
        <v>282</v>
      </c>
      <c r="B123" s="7" t="s">
        <v>663</v>
      </c>
      <c r="C123" s="7" t="s">
        <v>608</v>
      </c>
      <c r="D123" s="7">
        <v>145</v>
      </c>
    </row>
    <row r="124" spans="1:4" x14ac:dyDescent="0.35">
      <c r="A124" s="82" t="s">
        <v>688</v>
      </c>
      <c r="B124" s="13" t="s">
        <v>689</v>
      </c>
      <c r="C124" s="13" t="s">
        <v>536</v>
      </c>
      <c r="D124" s="13">
        <v>144</v>
      </c>
    </row>
    <row r="125" spans="1:4" x14ac:dyDescent="0.35">
      <c r="A125" s="82" t="s">
        <v>111</v>
      </c>
      <c r="B125" s="13" t="s">
        <v>112</v>
      </c>
      <c r="C125" s="13" t="s">
        <v>107</v>
      </c>
      <c r="D125" s="13">
        <v>143</v>
      </c>
    </row>
    <row r="126" spans="1:4" x14ac:dyDescent="0.35">
      <c r="A126" s="81" t="s">
        <v>1230</v>
      </c>
      <c r="B126" s="16" t="s">
        <v>1231</v>
      </c>
      <c r="C126" s="16" t="s">
        <v>1110</v>
      </c>
      <c r="D126" s="16">
        <v>143</v>
      </c>
    </row>
    <row r="127" spans="1:4" x14ac:dyDescent="0.35">
      <c r="A127" s="81" t="s">
        <v>1220</v>
      </c>
      <c r="B127" s="16" t="s">
        <v>1119</v>
      </c>
      <c r="C127" s="16" t="s">
        <v>1118</v>
      </c>
      <c r="D127" s="16">
        <v>135</v>
      </c>
    </row>
    <row r="128" spans="1:4" x14ac:dyDescent="0.35">
      <c r="A128" s="81" t="s">
        <v>1376</v>
      </c>
      <c r="B128" s="16" t="s">
        <v>1377</v>
      </c>
      <c r="C128" s="16" t="s">
        <v>1375</v>
      </c>
      <c r="D128" s="16">
        <v>134</v>
      </c>
    </row>
    <row r="129" spans="1:4" x14ac:dyDescent="0.35">
      <c r="A129" s="24">
        <v>244</v>
      </c>
      <c r="B129" s="7" t="s">
        <v>585</v>
      </c>
      <c r="C129" s="7" t="s">
        <v>586</v>
      </c>
      <c r="D129" s="7">
        <v>132</v>
      </c>
    </row>
    <row r="130" spans="1:4" x14ac:dyDescent="0.35">
      <c r="A130" s="24">
        <v>256</v>
      </c>
      <c r="B130" s="7" t="s">
        <v>602</v>
      </c>
      <c r="C130" s="7" t="s">
        <v>590</v>
      </c>
      <c r="D130" s="7">
        <v>132</v>
      </c>
    </row>
    <row r="131" spans="1:4" x14ac:dyDescent="0.35">
      <c r="A131" s="134">
        <v>3003</v>
      </c>
      <c r="B131" s="136" t="s">
        <v>938</v>
      </c>
      <c r="C131" s="136" t="s">
        <v>155</v>
      </c>
      <c r="D131" s="136">
        <f>91+28+13</f>
        <v>132</v>
      </c>
    </row>
    <row r="132" spans="1:4" x14ac:dyDescent="0.35">
      <c r="A132" s="82" t="s">
        <v>793</v>
      </c>
      <c r="B132" s="13" t="s">
        <v>794</v>
      </c>
      <c r="C132" s="13" t="s">
        <v>795</v>
      </c>
      <c r="D132" s="13">
        <v>132</v>
      </c>
    </row>
    <row r="133" spans="1:4" x14ac:dyDescent="0.35">
      <c r="A133" s="82" t="s">
        <v>131</v>
      </c>
      <c r="B133" s="13" t="s">
        <v>132</v>
      </c>
      <c r="C133" s="13" t="s">
        <v>107</v>
      </c>
      <c r="D133" s="13">
        <v>130</v>
      </c>
    </row>
    <row r="134" spans="1:4" x14ac:dyDescent="0.35">
      <c r="A134" s="82" t="s">
        <v>297</v>
      </c>
      <c r="B134" s="13" t="s">
        <v>298</v>
      </c>
      <c r="C134" s="13" t="s">
        <v>238</v>
      </c>
      <c r="D134" s="13">
        <v>130</v>
      </c>
    </row>
    <row r="135" spans="1:4" x14ac:dyDescent="0.35">
      <c r="A135" s="24">
        <v>243</v>
      </c>
      <c r="B135" s="7" t="s">
        <v>583</v>
      </c>
      <c r="C135" s="7" t="s">
        <v>584</v>
      </c>
      <c r="D135" s="7">
        <v>128</v>
      </c>
    </row>
    <row r="136" spans="1:4" x14ac:dyDescent="0.35">
      <c r="A136" s="81" t="s">
        <v>1363</v>
      </c>
      <c r="B136" s="16" t="s">
        <v>1364</v>
      </c>
      <c r="C136" s="16" t="s">
        <v>263</v>
      </c>
      <c r="D136" s="16">
        <v>122</v>
      </c>
    </row>
    <row r="137" spans="1:4" x14ac:dyDescent="0.35">
      <c r="A137" s="81" t="s">
        <v>1224</v>
      </c>
      <c r="B137" s="16" t="s">
        <v>1030</v>
      </c>
      <c r="C137" s="16" t="s">
        <v>1066</v>
      </c>
      <c r="D137" s="16">
        <v>120</v>
      </c>
    </row>
    <row r="138" spans="1:4" x14ac:dyDescent="0.35">
      <c r="A138" s="81" t="s">
        <v>1361</v>
      </c>
      <c r="B138" s="16" t="s">
        <v>1362</v>
      </c>
      <c r="C138" s="16" t="s">
        <v>155</v>
      </c>
      <c r="D138" s="16">
        <v>120</v>
      </c>
    </row>
    <row r="139" spans="1:4" x14ac:dyDescent="0.35">
      <c r="A139" s="81" t="s">
        <v>1229</v>
      </c>
      <c r="B139" s="16" t="s">
        <v>1033</v>
      </c>
      <c r="C139" s="16" t="s">
        <v>1068</v>
      </c>
      <c r="D139" s="16">
        <v>116</v>
      </c>
    </row>
    <row r="140" spans="1:4" x14ac:dyDescent="0.35">
      <c r="A140" s="82" t="s">
        <v>204</v>
      </c>
      <c r="B140" s="13" t="s">
        <v>205</v>
      </c>
      <c r="C140" s="13" t="s">
        <v>196</v>
      </c>
      <c r="D140" s="13">
        <v>112</v>
      </c>
    </row>
    <row r="141" spans="1:4" x14ac:dyDescent="0.35">
      <c r="A141" s="82" t="s">
        <v>109</v>
      </c>
      <c r="B141" s="13" t="s">
        <v>110</v>
      </c>
      <c r="C141" s="13" t="s">
        <v>107</v>
      </c>
      <c r="D141" s="13">
        <v>110</v>
      </c>
    </row>
    <row r="142" spans="1:4" x14ac:dyDescent="0.35">
      <c r="A142" s="81" t="s">
        <v>1218</v>
      </c>
      <c r="B142" s="16" t="s">
        <v>1219</v>
      </c>
      <c r="C142" s="16" t="s">
        <v>1076</v>
      </c>
      <c r="D142" s="16">
        <v>110</v>
      </c>
    </row>
    <row r="143" spans="1:4" x14ac:dyDescent="0.35">
      <c r="A143" s="82" t="s">
        <v>756</v>
      </c>
      <c r="B143" s="13" t="s">
        <v>757</v>
      </c>
      <c r="C143" s="13" t="s">
        <v>238</v>
      </c>
      <c r="D143" s="13">
        <v>105</v>
      </c>
    </row>
    <row r="144" spans="1:4" x14ac:dyDescent="0.35">
      <c r="A144" s="82" t="s">
        <v>461</v>
      </c>
      <c r="B144" s="13" t="s">
        <v>462</v>
      </c>
      <c r="C144" s="13" t="s">
        <v>463</v>
      </c>
      <c r="D144" s="13">
        <v>104</v>
      </c>
    </row>
    <row r="145" spans="1:4" x14ac:dyDescent="0.35">
      <c r="A145" s="85">
        <v>3005</v>
      </c>
      <c r="B145" s="70" t="s">
        <v>941</v>
      </c>
      <c r="C145" s="70" t="s">
        <v>940</v>
      </c>
      <c r="D145" s="70">
        <f>74+29</f>
        <v>103</v>
      </c>
    </row>
    <row r="146" spans="1:4" x14ac:dyDescent="0.35">
      <c r="A146" s="82" t="s">
        <v>725</v>
      </c>
      <c r="B146" s="13" t="s">
        <v>726</v>
      </c>
      <c r="C146" s="13" t="s">
        <v>444</v>
      </c>
      <c r="D146" s="13">
        <v>103</v>
      </c>
    </row>
    <row r="147" spans="1:4" x14ac:dyDescent="0.35">
      <c r="A147" s="24">
        <v>273</v>
      </c>
      <c r="B147" s="7" t="s">
        <v>653</v>
      </c>
      <c r="C147" s="7" t="s">
        <v>45</v>
      </c>
      <c r="D147" s="7">
        <v>100</v>
      </c>
    </row>
    <row r="148" spans="1:4" x14ac:dyDescent="0.35">
      <c r="A148" s="24">
        <v>281</v>
      </c>
      <c r="B148" s="7" t="s">
        <v>662</v>
      </c>
      <c r="C148" s="7" t="s">
        <v>45</v>
      </c>
      <c r="D148" s="7">
        <v>100</v>
      </c>
    </row>
    <row r="149" spans="1:4" x14ac:dyDescent="0.35">
      <c r="A149" s="25" t="s">
        <v>180</v>
      </c>
      <c r="B149" s="14" t="s">
        <v>181</v>
      </c>
      <c r="C149" s="14" t="s">
        <v>177</v>
      </c>
      <c r="D149" s="14">
        <v>100</v>
      </c>
    </row>
    <row r="150" spans="1:4" x14ac:dyDescent="0.35">
      <c r="A150" s="82" t="s">
        <v>739</v>
      </c>
      <c r="B150" s="13" t="s">
        <v>740</v>
      </c>
      <c r="C150" s="13" t="s">
        <v>125</v>
      </c>
      <c r="D150" s="13">
        <v>100</v>
      </c>
    </row>
    <row r="151" spans="1:4" x14ac:dyDescent="0.35">
      <c r="A151" s="82" t="s">
        <v>758</v>
      </c>
      <c r="B151" s="13" t="s">
        <v>759</v>
      </c>
      <c r="C151" s="13" t="s">
        <v>444</v>
      </c>
      <c r="D151" s="13">
        <v>100</v>
      </c>
    </row>
    <row r="152" spans="1:4" x14ac:dyDescent="0.35">
      <c r="A152" s="82" t="s">
        <v>331</v>
      </c>
      <c r="B152" s="13" t="s">
        <v>332</v>
      </c>
      <c r="C152" s="13" t="s">
        <v>333</v>
      </c>
      <c r="D152" s="13">
        <v>98</v>
      </c>
    </row>
    <row r="153" spans="1:4" x14ac:dyDescent="0.35">
      <c r="A153" s="82" t="s">
        <v>394</v>
      </c>
      <c r="B153" s="13" t="s">
        <v>395</v>
      </c>
      <c r="C153" s="13" t="s">
        <v>396</v>
      </c>
      <c r="D153" s="13">
        <v>97</v>
      </c>
    </row>
    <row r="154" spans="1:4" x14ac:dyDescent="0.35">
      <c r="A154" s="24">
        <v>271</v>
      </c>
      <c r="B154" s="7" t="s">
        <v>651</v>
      </c>
      <c r="C154" s="7" t="s">
        <v>37</v>
      </c>
      <c r="D154" s="7">
        <v>93</v>
      </c>
    </row>
    <row r="155" spans="1:4" x14ac:dyDescent="0.35">
      <c r="A155" s="85">
        <v>3002</v>
      </c>
      <c r="B155" s="70" t="s">
        <v>936</v>
      </c>
      <c r="C155" s="70" t="s">
        <v>937</v>
      </c>
      <c r="D155" s="70">
        <f>42+20+30</f>
        <v>92</v>
      </c>
    </row>
    <row r="156" spans="1:4" x14ac:dyDescent="0.35">
      <c r="A156" s="82" t="s">
        <v>271</v>
      </c>
      <c r="B156" s="13" t="s">
        <v>272</v>
      </c>
      <c r="C156" s="13" t="s">
        <v>273</v>
      </c>
      <c r="D156" s="13">
        <v>92</v>
      </c>
    </row>
    <row r="157" spans="1:4" x14ac:dyDescent="0.35">
      <c r="A157" s="82" t="s">
        <v>772</v>
      </c>
      <c r="B157" s="13" t="s">
        <v>773</v>
      </c>
      <c r="C157" s="13" t="s">
        <v>774</v>
      </c>
      <c r="D157" s="13">
        <v>92</v>
      </c>
    </row>
    <row r="158" spans="1:4" x14ac:dyDescent="0.35">
      <c r="A158" s="81" t="s">
        <v>1271</v>
      </c>
      <c r="B158" s="16" t="s">
        <v>1049</v>
      </c>
      <c r="C158" s="16" t="s">
        <v>1076</v>
      </c>
      <c r="D158" s="16">
        <v>92</v>
      </c>
    </row>
    <row r="159" spans="1:4" x14ac:dyDescent="0.35">
      <c r="A159" s="82" t="s">
        <v>178</v>
      </c>
      <c r="B159" s="13" t="s">
        <v>179</v>
      </c>
      <c r="C159" s="13" t="s">
        <v>177</v>
      </c>
      <c r="D159" s="13">
        <v>90</v>
      </c>
    </row>
    <row r="160" spans="1:4" x14ac:dyDescent="0.35">
      <c r="A160" s="82" t="s">
        <v>478</v>
      </c>
      <c r="B160" s="13" t="s">
        <v>479</v>
      </c>
      <c r="C160" s="13" t="s">
        <v>238</v>
      </c>
      <c r="D160" s="13">
        <v>90</v>
      </c>
    </row>
    <row r="161" spans="1:4" x14ac:dyDescent="0.35">
      <c r="A161" s="81" t="s">
        <v>1261</v>
      </c>
      <c r="B161" s="16" t="s">
        <v>1262</v>
      </c>
      <c r="C161" s="16" t="s">
        <v>1120</v>
      </c>
      <c r="D161" s="16">
        <v>90</v>
      </c>
    </row>
    <row r="162" spans="1:4" x14ac:dyDescent="0.35">
      <c r="A162" s="86">
        <v>275</v>
      </c>
      <c r="B162" s="11" t="s">
        <v>655</v>
      </c>
      <c r="C162" s="11" t="s">
        <v>63</v>
      </c>
      <c r="D162" s="11">
        <v>87</v>
      </c>
    </row>
    <row r="163" spans="1:4" x14ac:dyDescent="0.35">
      <c r="A163" s="81" t="s">
        <v>1342</v>
      </c>
      <c r="B163" s="16" t="s">
        <v>1343</v>
      </c>
      <c r="C163" s="16" t="s">
        <v>188</v>
      </c>
      <c r="D163" s="16">
        <v>85</v>
      </c>
    </row>
    <row r="164" spans="1:4" x14ac:dyDescent="0.35">
      <c r="A164" s="24">
        <v>235</v>
      </c>
      <c r="B164" s="7" t="s">
        <v>62</v>
      </c>
      <c r="C164" s="7" t="s">
        <v>63</v>
      </c>
      <c r="D164" s="7">
        <v>84</v>
      </c>
    </row>
    <row r="165" spans="1:4" x14ac:dyDescent="0.35">
      <c r="A165" s="24">
        <v>212</v>
      </c>
      <c r="B165" s="7" t="s">
        <v>22</v>
      </c>
      <c r="C165" s="7" t="s">
        <v>23</v>
      </c>
      <c r="D165" s="7">
        <v>83</v>
      </c>
    </row>
    <row r="166" spans="1:4" x14ac:dyDescent="0.35">
      <c r="A166" s="81" t="s">
        <v>1274</v>
      </c>
      <c r="B166" s="16" t="s">
        <v>1037</v>
      </c>
      <c r="C166" s="16" t="s">
        <v>801</v>
      </c>
      <c r="D166" s="16">
        <v>83</v>
      </c>
    </row>
    <row r="167" spans="1:4" x14ac:dyDescent="0.35">
      <c r="A167" s="82" t="s">
        <v>492</v>
      </c>
      <c r="B167" s="13" t="s">
        <v>493</v>
      </c>
      <c r="C167" s="13" t="s">
        <v>494</v>
      </c>
      <c r="D167" s="13">
        <v>80</v>
      </c>
    </row>
    <row r="168" spans="1:4" x14ac:dyDescent="0.35">
      <c r="A168" s="82" t="s">
        <v>515</v>
      </c>
      <c r="B168" s="13" t="s">
        <v>516</v>
      </c>
      <c r="C168" s="13" t="s">
        <v>517</v>
      </c>
      <c r="D168" s="13">
        <v>80</v>
      </c>
    </row>
    <row r="169" spans="1:4" x14ac:dyDescent="0.35">
      <c r="A169" s="82" t="s">
        <v>752</v>
      </c>
      <c r="B169" s="13" t="s">
        <v>753</v>
      </c>
      <c r="C169" s="13" t="s">
        <v>238</v>
      </c>
      <c r="D169" s="13">
        <v>80</v>
      </c>
    </row>
    <row r="170" spans="1:4" x14ac:dyDescent="0.35">
      <c r="A170" s="81" t="s">
        <v>1278</v>
      </c>
      <c r="B170" s="16" t="s">
        <v>1279</v>
      </c>
      <c r="C170" s="16" t="s">
        <v>1110</v>
      </c>
      <c r="D170" s="16">
        <v>80</v>
      </c>
    </row>
    <row r="171" spans="1:4" x14ac:dyDescent="0.35">
      <c r="A171" s="81" t="s">
        <v>1265</v>
      </c>
      <c r="B171" s="16" t="s">
        <v>1057</v>
      </c>
      <c r="C171" s="16" t="s">
        <v>1076</v>
      </c>
      <c r="D171" s="16">
        <v>80</v>
      </c>
    </row>
    <row r="172" spans="1:4" x14ac:dyDescent="0.35">
      <c r="A172" s="82" t="s">
        <v>120</v>
      </c>
      <c r="B172" s="13" t="s">
        <v>121</v>
      </c>
      <c r="C172" s="13" t="s">
        <v>122</v>
      </c>
      <c r="D172" s="13">
        <v>79</v>
      </c>
    </row>
    <row r="173" spans="1:4" x14ac:dyDescent="0.35">
      <c r="A173" s="82" t="s">
        <v>480</v>
      </c>
      <c r="B173" s="13" t="s">
        <v>481</v>
      </c>
      <c r="C173" s="13" t="s">
        <v>107</v>
      </c>
      <c r="D173" s="13">
        <v>78</v>
      </c>
    </row>
    <row r="174" spans="1:4" x14ac:dyDescent="0.35">
      <c r="A174" s="82" t="s">
        <v>451</v>
      </c>
      <c r="B174" s="13" t="s">
        <v>452</v>
      </c>
      <c r="C174" s="13" t="s">
        <v>453</v>
      </c>
      <c r="D174" s="13">
        <v>75</v>
      </c>
    </row>
    <row r="175" spans="1:4" x14ac:dyDescent="0.35">
      <c r="A175" s="82" t="s">
        <v>474</v>
      </c>
      <c r="B175" s="13" t="s">
        <v>475</v>
      </c>
      <c r="C175" s="13" t="s">
        <v>425</v>
      </c>
      <c r="D175" s="13">
        <v>75</v>
      </c>
    </row>
    <row r="176" spans="1:4" x14ac:dyDescent="0.35">
      <c r="A176" s="81" t="s">
        <v>1311</v>
      </c>
      <c r="B176" s="16" t="s">
        <v>1312</v>
      </c>
      <c r="C176" s="16" t="s">
        <v>1313</v>
      </c>
      <c r="D176" s="16">
        <v>75</v>
      </c>
    </row>
    <row r="177" spans="1:4" x14ac:dyDescent="0.35">
      <c r="A177" s="25" t="s">
        <v>733</v>
      </c>
      <c r="B177" s="14" t="s">
        <v>734</v>
      </c>
      <c r="C177" s="14" t="s">
        <v>735</v>
      </c>
      <c r="D177" s="14">
        <v>73</v>
      </c>
    </row>
    <row r="178" spans="1:4" x14ac:dyDescent="0.35">
      <c r="A178" s="81" t="s">
        <v>1290</v>
      </c>
      <c r="B178" s="16" t="s">
        <v>1291</v>
      </c>
      <c r="C178" s="16" t="s">
        <v>1071</v>
      </c>
      <c r="D178" s="16">
        <v>70</v>
      </c>
    </row>
    <row r="179" spans="1:4" x14ac:dyDescent="0.35">
      <c r="A179" s="81" t="s">
        <v>1300</v>
      </c>
      <c r="B179" s="16" t="s">
        <v>1301</v>
      </c>
      <c r="C179" s="16" t="s">
        <v>1302</v>
      </c>
      <c r="D179" s="16">
        <v>70</v>
      </c>
    </row>
    <row r="180" spans="1:4" x14ac:dyDescent="0.35">
      <c r="A180" s="81" t="s">
        <v>1244</v>
      </c>
      <c r="B180" s="16" t="s">
        <v>1245</v>
      </c>
      <c r="C180" s="16" t="s">
        <v>1105</v>
      </c>
      <c r="D180" s="16">
        <v>70</v>
      </c>
    </row>
    <row r="181" spans="1:4" x14ac:dyDescent="0.35">
      <c r="A181" s="81" t="s">
        <v>1212</v>
      </c>
      <c r="B181" s="16" t="s">
        <v>1027</v>
      </c>
      <c r="C181" s="16" t="s">
        <v>1064</v>
      </c>
      <c r="D181" s="16">
        <v>70</v>
      </c>
    </row>
    <row r="182" spans="1:4" x14ac:dyDescent="0.35">
      <c r="A182" s="82" t="s">
        <v>312</v>
      </c>
      <c r="B182" s="13" t="s">
        <v>313</v>
      </c>
      <c r="C182" s="13" t="s">
        <v>314</v>
      </c>
      <c r="D182" s="13">
        <v>68</v>
      </c>
    </row>
    <row r="183" spans="1:4" x14ac:dyDescent="0.35">
      <c r="A183" s="82" t="s">
        <v>285</v>
      </c>
      <c r="B183" s="13" t="s">
        <v>286</v>
      </c>
      <c r="C183" s="13" t="s">
        <v>287</v>
      </c>
      <c r="D183" s="13">
        <v>66</v>
      </c>
    </row>
    <row r="184" spans="1:4" x14ac:dyDescent="0.35">
      <c r="A184" s="82" t="s">
        <v>749</v>
      </c>
      <c r="B184" s="13" t="s">
        <v>750</v>
      </c>
      <c r="C184" s="13" t="s">
        <v>751</v>
      </c>
      <c r="D184" s="13">
        <v>65</v>
      </c>
    </row>
    <row r="185" spans="1:4" x14ac:dyDescent="0.35">
      <c r="A185" s="141" t="s">
        <v>1247</v>
      </c>
      <c r="B185" s="132" t="s">
        <v>1029</v>
      </c>
      <c r="C185" s="132" t="s">
        <v>211</v>
      </c>
      <c r="D185" s="132">
        <v>65</v>
      </c>
    </row>
    <row r="186" spans="1:4" x14ac:dyDescent="0.35">
      <c r="A186" s="82" t="s">
        <v>145</v>
      </c>
      <c r="B186" s="13" t="s">
        <v>146</v>
      </c>
      <c r="C186" s="13" t="s">
        <v>147</v>
      </c>
      <c r="D186" s="13">
        <v>62</v>
      </c>
    </row>
    <row r="187" spans="1:4" x14ac:dyDescent="0.35">
      <c r="A187" s="82" t="s">
        <v>215</v>
      </c>
      <c r="B187" s="13" t="s">
        <v>216</v>
      </c>
      <c r="C187" s="13" t="s">
        <v>155</v>
      </c>
      <c r="D187" s="13">
        <v>61</v>
      </c>
    </row>
    <row r="188" spans="1:4" x14ac:dyDescent="0.35">
      <c r="A188" s="82" t="s">
        <v>342</v>
      </c>
      <c r="B188" s="13" t="s">
        <v>343</v>
      </c>
      <c r="C188" s="13" t="s">
        <v>8</v>
      </c>
      <c r="D188" s="13">
        <v>60</v>
      </c>
    </row>
    <row r="189" spans="1:4" x14ac:dyDescent="0.35">
      <c r="A189" s="82" t="s">
        <v>412</v>
      </c>
      <c r="B189" s="13" t="s">
        <v>413</v>
      </c>
      <c r="C189" s="13" t="s">
        <v>238</v>
      </c>
      <c r="D189" s="13">
        <v>60</v>
      </c>
    </row>
    <row r="190" spans="1:4" x14ac:dyDescent="0.35">
      <c r="A190" s="82" t="s">
        <v>501</v>
      </c>
      <c r="B190" s="13" t="s">
        <v>502</v>
      </c>
      <c r="C190" s="13" t="s">
        <v>238</v>
      </c>
      <c r="D190" s="13">
        <v>60</v>
      </c>
    </row>
    <row r="191" spans="1:4" x14ac:dyDescent="0.35">
      <c r="A191" s="82" t="s">
        <v>731</v>
      </c>
      <c r="B191" s="13" t="s">
        <v>732</v>
      </c>
      <c r="C191" s="13" t="s">
        <v>177</v>
      </c>
      <c r="D191" s="13">
        <v>60</v>
      </c>
    </row>
    <row r="192" spans="1:4" x14ac:dyDescent="0.35">
      <c r="A192" s="82" t="s">
        <v>746</v>
      </c>
      <c r="B192" s="13" t="s">
        <v>747</v>
      </c>
      <c r="C192" s="13" t="s">
        <v>748</v>
      </c>
      <c r="D192" s="13">
        <v>60</v>
      </c>
    </row>
    <row r="193" spans="1:4" x14ac:dyDescent="0.35">
      <c r="A193" s="82" t="s">
        <v>780</v>
      </c>
      <c r="B193" s="13" t="s">
        <v>781</v>
      </c>
      <c r="C193" s="13" t="s">
        <v>444</v>
      </c>
      <c r="D193" s="13">
        <v>60</v>
      </c>
    </row>
    <row r="194" spans="1:4" x14ac:dyDescent="0.35">
      <c r="A194" s="82" t="s">
        <v>782</v>
      </c>
      <c r="B194" s="13" t="s">
        <v>783</v>
      </c>
      <c r="C194" s="13" t="s">
        <v>444</v>
      </c>
      <c r="D194" s="13">
        <v>60</v>
      </c>
    </row>
    <row r="195" spans="1:4" x14ac:dyDescent="0.35">
      <c r="A195" s="81" t="s">
        <v>1266</v>
      </c>
      <c r="B195" s="16" t="s">
        <v>1267</v>
      </c>
      <c r="C195" s="16" t="s">
        <v>1268</v>
      </c>
      <c r="D195" s="16">
        <v>60</v>
      </c>
    </row>
    <row r="196" spans="1:4" x14ac:dyDescent="0.35">
      <c r="A196" s="81" t="s">
        <v>1285</v>
      </c>
      <c r="B196" s="16" t="s">
        <v>1040</v>
      </c>
      <c r="C196" s="16" t="s">
        <v>188</v>
      </c>
      <c r="D196" s="16">
        <v>60</v>
      </c>
    </row>
    <row r="197" spans="1:4" x14ac:dyDescent="0.35">
      <c r="A197" s="81" t="s">
        <v>1226</v>
      </c>
      <c r="B197" s="16" t="s">
        <v>1227</v>
      </c>
      <c r="C197" s="16" t="s">
        <v>107</v>
      </c>
      <c r="D197" s="16">
        <v>60</v>
      </c>
    </row>
    <row r="198" spans="1:4" x14ac:dyDescent="0.35">
      <c r="A198" s="81" t="s">
        <v>1310</v>
      </c>
      <c r="B198" s="16" t="s">
        <v>1042</v>
      </c>
      <c r="C198" s="16" t="s">
        <v>107</v>
      </c>
      <c r="D198" s="16">
        <v>60</v>
      </c>
    </row>
    <row r="199" spans="1:4" x14ac:dyDescent="0.35">
      <c r="A199" s="81" t="s">
        <v>1292</v>
      </c>
      <c r="B199" s="16" t="s">
        <v>1116</v>
      </c>
      <c r="C199" s="16" t="s">
        <v>1115</v>
      </c>
      <c r="D199" s="16">
        <v>60</v>
      </c>
    </row>
    <row r="200" spans="1:4" x14ac:dyDescent="0.35">
      <c r="A200" s="81" t="s">
        <v>1255</v>
      </c>
      <c r="B200" s="16" t="s">
        <v>1256</v>
      </c>
      <c r="C200" s="16" t="s">
        <v>49</v>
      </c>
      <c r="D200" s="16">
        <v>59</v>
      </c>
    </row>
    <row r="201" spans="1:4" x14ac:dyDescent="0.35">
      <c r="A201" s="82" t="s">
        <v>715</v>
      </c>
      <c r="B201" s="13" t="s">
        <v>716</v>
      </c>
      <c r="C201" s="13" t="s">
        <v>463</v>
      </c>
      <c r="D201" s="13">
        <v>57</v>
      </c>
    </row>
    <row r="202" spans="1:4" x14ac:dyDescent="0.35">
      <c r="A202" s="81" t="s">
        <v>1373</v>
      </c>
      <c r="B202" s="16" t="s">
        <v>1374</v>
      </c>
      <c r="C202" s="16" t="s">
        <v>1375</v>
      </c>
      <c r="D202" s="16">
        <v>57</v>
      </c>
    </row>
    <row r="203" spans="1:4" x14ac:dyDescent="0.35">
      <c r="A203" s="82" t="s">
        <v>700</v>
      </c>
      <c r="B203" s="13" t="s">
        <v>701</v>
      </c>
      <c r="C203" s="13" t="s">
        <v>536</v>
      </c>
      <c r="D203" s="13">
        <v>55</v>
      </c>
    </row>
    <row r="204" spans="1:4" x14ac:dyDescent="0.35">
      <c r="A204" s="82" t="s">
        <v>163</v>
      </c>
      <c r="B204" s="13" t="s">
        <v>164</v>
      </c>
      <c r="C204" s="13" t="s">
        <v>147</v>
      </c>
      <c r="D204" s="13">
        <v>54</v>
      </c>
    </row>
    <row r="205" spans="1:4" x14ac:dyDescent="0.35">
      <c r="A205" s="81" t="s">
        <v>1238</v>
      </c>
      <c r="B205" s="16" t="s">
        <v>1239</v>
      </c>
      <c r="C205" s="16" t="s">
        <v>69</v>
      </c>
      <c r="D205" s="16">
        <v>54</v>
      </c>
    </row>
    <row r="206" spans="1:4" x14ac:dyDescent="0.35">
      <c r="A206" s="24">
        <v>252</v>
      </c>
      <c r="B206" s="7" t="s">
        <v>598</v>
      </c>
      <c r="C206" s="7" t="s">
        <v>597</v>
      </c>
      <c r="D206" s="7">
        <v>53</v>
      </c>
    </row>
    <row r="207" spans="1:4" x14ac:dyDescent="0.35">
      <c r="A207" s="82" t="s">
        <v>420</v>
      </c>
      <c r="B207" s="13" t="s">
        <v>421</v>
      </c>
      <c r="C207" s="13" t="s">
        <v>256</v>
      </c>
      <c r="D207" s="13">
        <v>53</v>
      </c>
    </row>
    <row r="208" spans="1:4" x14ac:dyDescent="0.35">
      <c r="A208" s="82" t="s">
        <v>686</v>
      </c>
      <c r="B208" s="13" t="s">
        <v>687</v>
      </c>
      <c r="C208" s="13" t="s">
        <v>463</v>
      </c>
      <c r="D208" s="13">
        <v>52</v>
      </c>
    </row>
    <row r="209" spans="1:4" x14ac:dyDescent="0.35">
      <c r="A209" s="24">
        <v>245</v>
      </c>
      <c r="B209" s="7" t="s">
        <v>587</v>
      </c>
      <c r="C209" s="7" t="s">
        <v>588</v>
      </c>
      <c r="D209" s="7">
        <v>50</v>
      </c>
    </row>
    <row r="210" spans="1:4" x14ac:dyDescent="0.35">
      <c r="A210" s="82" t="s">
        <v>200</v>
      </c>
      <c r="B210" s="13" t="s">
        <v>201</v>
      </c>
      <c r="C210" s="13" t="s">
        <v>177</v>
      </c>
      <c r="D210" s="13">
        <v>50</v>
      </c>
    </row>
    <row r="211" spans="1:4" x14ac:dyDescent="0.35">
      <c r="A211" s="82" t="s">
        <v>209</v>
      </c>
      <c r="B211" s="13" t="s">
        <v>210</v>
      </c>
      <c r="C211" s="13" t="s">
        <v>211</v>
      </c>
      <c r="D211" s="13">
        <v>50</v>
      </c>
    </row>
    <row r="212" spans="1:4" x14ac:dyDescent="0.35">
      <c r="A212" s="82" t="s">
        <v>257</v>
      </c>
      <c r="B212" s="13" t="s">
        <v>258</v>
      </c>
      <c r="C212" s="13" t="s">
        <v>188</v>
      </c>
      <c r="D212" s="13">
        <v>50</v>
      </c>
    </row>
    <row r="213" spans="1:4" x14ac:dyDescent="0.35">
      <c r="A213" s="82" t="s">
        <v>380</v>
      </c>
      <c r="B213" s="13" t="s">
        <v>381</v>
      </c>
      <c r="C213" s="13" t="s">
        <v>382</v>
      </c>
      <c r="D213" s="13">
        <v>50</v>
      </c>
    </row>
    <row r="214" spans="1:4" x14ac:dyDescent="0.35">
      <c r="A214" s="82" t="s">
        <v>423</v>
      </c>
      <c r="B214" s="13" t="s">
        <v>424</v>
      </c>
      <c r="C214" s="13" t="s">
        <v>425</v>
      </c>
      <c r="D214" s="13">
        <v>50</v>
      </c>
    </row>
    <row r="215" spans="1:4" x14ac:dyDescent="0.35">
      <c r="A215" s="82" t="s">
        <v>499</v>
      </c>
      <c r="B215" s="13" t="s">
        <v>500</v>
      </c>
      <c r="C215" s="13" t="s">
        <v>238</v>
      </c>
      <c r="D215" s="13">
        <v>50</v>
      </c>
    </row>
    <row r="216" spans="1:4" x14ac:dyDescent="0.35">
      <c r="A216" s="81" t="s">
        <v>1282</v>
      </c>
      <c r="B216" s="16" t="s">
        <v>1047</v>
      </c>
      <c r="C216" s="16" t="s">
        <v>1074</v>
      </c>
      <c r="D216" s="16">
        <v>50</v>
      </c>
    </row>
    <row r="217" spans="1:4" x14ac:dyDescent="0.35">
      <c r="A217" s="81" t="s">
        <v>1351</v>
      </c>
      <c r="B217" s="16" t="s">
        <v>1352</v>
      </c>
      <c r="C217" s="16" t="s">
        <v>238</v>
      </c>
      <c r="D217" s="16">
        <v>50</v>
      </c>
    </row>
    <row r="218" spans="1:4" x14ac:dyDescent="0.35">
      <c r="A218" s="81" t="s">
        <v>1367</v>
      </c>
      <c r="B218" s="16" t="s">
        <v>1368</v>
      </c>
      <c r="C218" s="16" t="s">
        <v>155</v>
      </c>
      <c r="D218" s="16">
        <v>50</v>
      </c>
    </row>
    <row r="219" spans="1:4" x14ac:dyDescent="0.35">
      <c r="A219" s="81" t="s">
        <v>1275</v>
      </c>
      <c r="B219" s="16" t="s">
        <v>1041</v>
      </c>
      <c r="C219" s="16" t="s">
        <v>1072</v>
      </c>
      <c r="D219" s="16">
        <v>50</v>
      </c>
    </row>
    <row r="220" spans="1:4" x14ac:dyDescent="0.35">
      <c r="A220" s="24">
        <v>289</v>
      </c>
      <c r="B220" s="7" t="s">
        <v>672</v>
      </c>
      <c r="C220" s="7" t="s">
        <v>49</v>
      </c>
      <c r="D220" s="7">
        <v>49</v>
      </c>
    </row>
    <row r="221" spans="1:4" x14ac:dyDescent="0.35">
      <c r="A221" s="82" t="s">
        <v>194</v>
      </c>
      <c r="B221" s="13" t="s">
        <v>195</v>
      </c>
      <c r="C221" s="13" t="s">
        <v>196</v>
      </c>
      <c r="D221" s="13">
        <v>48</v>
      </c>
    </row>
    <row r="222" spans="1:4" x14ac:dyDescent="0.35">
      <c r="A222" s="24">
        <v>248</v>
      </c>
      <c r="B222" s="7" t="s">
        <v>593</v>
      </c>
      <c r="C222" s="7" t="s">
        <v>45</v>
      </c>
      <c r="D222" s="7">
        <v>47</v>
      </c>
    </row>
    <row r="223" spans="1:4" x14ac:dyDescent="0.35">
      <c r="A223" s="81" t="s">
        <v>1237</v>
      </c>
      <c r="B223" s="16" t="s">
        <v>1028</v>
      </c>
      <c r="C223" s="16" t="s">
        <v>1065</v>
      </c>
      <c r="D223" s="16">
        <v>47</v>
      </c>
    </row>
    <row r="224" spans="1:4" x14ac:dyDescent="0.35">
      <c r="A224" s="82" t="s">
        <v>409</v>
      </c>
      <c r="B224" s="13" t="s">
        <v>410</v>
      </c>
      <c r="C224" s="13" t="s">
        <v>411</v>
      </c>
      <c r="D224" s="13">
        <v>45</v>
      </c>
    </row>
    <row r="225" spans="1:4" x14ac:dyDescent="0.35">
      <c r="A225" s="82" t="s">
        <v>482</v>
      </c>
      <c r="B225" s="13" t="s">
        <v>483</v>
      </c>
      <c r="C225" s="13" t="s">
        <v>287</v>
      </c>
      <c r="D225" s="13">
        <v>45</v>
      </c>
    </row>
    <row r="226" spans="1:4" x14ac:dyDescent="0.35">
      <c r="A226" s="25" t="s">
        <v>736</v>
      </c>
      <c r="B226" s="14" t="s">
        <v>737</v>
      </c>
      <c r="C226" s="14" t="s">
        <v>738</v>
      </c>
      <c r="D226" s="14">
        <v>45</v>
      </c>
    </row>
    <row r="227" spans="1:4" x14ac:dyDescent="0.35">
      <c r="A227" s="81" t="s">
        <v>1371</v>
      </c>
      <c r="B227" s="16" t="s">
        <v>1372</v>
      </c>
      <c r="C227" s="16" t="s">
        <v>444</v>
      </c>
      <c r="D227" s="16">
        <v>45</v>
      </c>
    </row>
    <row r="228" spans="1:4" x14ac:dyDescent="0.35">
      <c r="A228" s="24">
        <v>277</v>
      </c>
      <c r="B228" s="7" t="s">
        <v>657</v>
      </c>
      <c r="C228" s="7" t="s">
        <v>45</v>
      </c>
      <c r="D228" s="7">
        <v>44</v>
      </c>
    </row>
    <row r="229" spans="1:4" x14ac:dyDescent="0.35">
      <c r="A229" s="24">
        <v>239</v>
      </c>
      <c r="B229" s="7" t="s">
        <v>68</v>
      </c>
      <c r="C229" s="7" t="s">
        <v>69</v>
      </c>
      <c r="D229" s="7">
        <v>41</v>
      </c>
    </row>
    <row r="230" spans="1:4" x14ac:dyDescent="0.35">
      <c r="A230" s="82" t="s">
        <v>362</v>
      </c>
      <c r="B230" s="13" t="s">
        <v>363</v>
      </c>
      <c r="C230" s="13" t="s">
        <v>69</v>
      </c>
      <c r="D230" s="13">
        <v>40</v>
      </c>
    </row>
    <row r="231" spans="1:4" x14ac:dyDescent="0.35">
      <c r="A231" s="82" t="s">
        <v>407</v>
      </c>
      <c r="B231" s="13" t="s">
        <v>408</v>
      </c>
      <c r="C231" s="13" t="s">
        <v>8</v>
      </c>
      <c r="D231" s="13">
        <v>40</v>
      </c>
    </row>
    <row r="232" spans="1:4" x14ac:dyDescent="0.35">
      <c r="A232" s="82" t="s">
        <v>525</v>
      </c>
      <c r="B232" s="13" t="s">
        <v>526</v>
      </c>
      <c r="C232" s="13" t="s">
        <v>125</v>
      </c>
      <c r="D232" s="13">
        <v>40</v>
      </c>
    </row>
    <row r="233" spans="1:4" x14ac:dyDescent="0.35">
      <c r="A233" s="82" t="s">
        <v>690</v>
      </c>
      <c r="B233" s="13" t="s">
        <v>691</v>
      </c>
      <c r="C233" s="13" t="s">
        <v>425</v>
      </c>
      <c r="D233" s="13">
        <v>40</v>
      </c>
    </row>
    <row r="234" spans="1:4" x14ac:dyDescent="0.35">
      <c r="A234" s="82" t="s">
        <v>723</v>
      </c>
      <c r="B234" s="13" t="s">
        <v>724</v>
      </c>
      <c r="C234" s="13" t="s">
        <v>536</v>
      </c>
      <c r="D234" s="13">
        <v>40</v>
      </c>
    </row>
    <row r="235" spans="1:4" x14ac:dyDescent="0.35">
      <c r="A235" s="83" t="s">
        <v>770</v>
      </c>
      <c r="B235" s="15" t="s">
        <v>771</v>
      </c>
      <c r="C235" s="15" t="s">
        <v>238</v>
      </c>
      <c r="D235" s="15">
        <v>40</v>
      </c>
    </row>
    <row r="236" spans="1:4" x14ac:dyDescent="0.35">
      <c r="A236" s="24">
        <v>255</v>
      </c>
      <c r="B236" s="7" t="s">
        <v>601</v>
      </c>
      <c r="C236" s="7" t="s">
        <v>45</v>
      </c>
      <c r="D236" s="7">
        <v>37</v>
      </c>
    </row>
    <row r="237" spans="1:4" x14ac:dyDescent="0.35">
      <c r="A237" s="24">
        <v>265</v>
      </c>
      <c r="B237" s="7" t="s">
        <v>615</v>
      </c>
      <c r="C237" s="7" t="s">
        <v>49</v>
      </c>
      <c r="D237" s="7">
        <v>37</v>
      </c>
    </row>
    <row r="238" spans="1:4" x14ac:dyDescent="0.35">
      <c r="A238" s="82" t="s">
        <v>760</v>
      </c>
      <c r="B238" s="13" t="s">
        <v>761</v>
      </c>
      <c r="C238" s="13" t="s">
        <v>762</v>
      </c>
      <c r="D238" s="13">
        <v>37</v>
      </c>
    </row>
    <row r="239" spans="1:4" x14ac:dyDescent="0.35">
      <c r="A239" s="24">
        <v>276</v>
      </c>
      <c r="B239" s="7" t="s">
        <v>656</v>
      </c>
      <c r="C239" s="7" t="s">
        <v>63</v>
      </c>
      <c r="D239" s="7">
        <v>36</v>
      </c>
    </row>
    <row r="240" spans="1:4" x14ac:dyDescent="0.35">
      <c r="A240" s="24">
        <v>291</v>
      </c>
      <c r="B240" s="7" t="s">
        <v>674</v>
      </c>
      <c r="C240" s="7" t="s">
        <v>49</v>
      </c>
      <c r="D240" s="7">
        <v>36</v>
      </c>
    </row>
    <row r="241" spans="1:4" x14ac:dyDescent="0.35">
      <c r="A241" s="82" t="s">
        <v>158</v>
      </c>
      <c r="B241" s="13" t="s">
        <v>159</v>
      </c>
      <c r="C241" s="13" t="s">
        <v>160</v>
      </c>
      <c r="D241" s="13">
        <v>35</v>
      </c>
    </row>
    <row r="242" spans="1:4" x14ac:dyDescent="0.35">
      <c r="A242" s="82" t="s">
        <v>692</v>
      </c>
      <c r="B242" s="13" t="s">
        <v>693</v>
      </c>
      <c r="C242" s="13" t="s">
        <v>444</v>
      </c>
      <c r="D242" s="13">
        <v>35</v>
      </c>
    </row>
    <row r="243" spans="1:4" x14ac:dyDescent="0.35">
      <c r="A243" s="24">
        <v>279</v>
      </c>
      <c r="B243" s="7" t="s">
        <v>659</v>
      </c>
      <c r="C243" s="7" t="s">
        <v>660</v>
      </c>
      <c r="D243" s="7">
        <v>32</v>
      </c>
    </row>
    <row r="244" spans="1:4" x14ac:dyDescent="0.35">
      <c r="A244" s="82" t="s">
        <v>123</v>
      </c>
      <c r="B244" s="13" t="s">
        <v>124</v>
      </c>
      <c r="C244" s="13" t="s">
        <v>107</v>
      </c>
      <c r="D244" s="13">
        <v>30</v>
      </c>
    </row>
    <row r="245" spans="1:4" x14ac:dyDescent="0.35">
      <c r="A245" s="82" t="s">
        <v>241</v>
      </c>
      <c r="B245" s="13" t="s">
        <v>242</v>
      </c>
      <c r="C245" s="13" t="s">
        <v>8</v>
      </c>
      <c r="D245" s="13">
        <v>30</v>
      </c>
    </row>
    <row r="246" spans="1:4" x14ac:dyDescent="0.35">
      <c r="A246" s="82" t="s">
        <v>315</v>
      </c>
      <c r="B246" s="13" t="s">
        <v>316</v>
      </c>
      <c r="C246" s="13" t="s">
        <v>177</v>
      </c>
      <c r="D246" s="13">
        <v>30</v>
      </c>
    </row>
    <row r="247" spans="1:4" x14ac:dyDescent="0.35">
      <c r="A247" s="82" t="s">
        <v>327</v>
      </c>
      <c r="B247" s="13" t="s">
        <v>328</v>
      </c>
      <c r="C247" s="13" t="s">
        <v>238</v>
      </c>
      <c r="D247" s="13">
        <v>30</v>
      </c>
    </row>
    <row r="248" spans="1:4" x14ac:dyDescent="0.35">
      <c r="A248" s="25" t="s">
        <v>679</v>
      </c>
      <c r="B248" s="14" t="s">
        <v>680</v>
      </c>
      <c r="C248" s="14" t="s">
        <v>108</v>
      </c>
      <c r="D248" s="14">
        <v>30</v>
      </c>
    </row>
    <row r="249" spans="1:4" x14ac:dyDescent="0.35">
      <c r="A249" s="82" t="s">
        <v>684</v>
      </c>
      <c r="B249" s="13" t="s">
        <v>685</v>
      </c>
      <c r="C249" s="13" t="s">
        <v>69</v>
      </c>
      <c r="D249" s="13">
        <v>30</v>
      </c>
    </row>
    <row r="250" spans="1:4" x14ac:dyDescent="0.35">
      <c r="A250" s="25" t="s">
        <v>708</v>
      </c>
      <c r="B250" s="14" t="s">
        <v>709</v>
      </c>
      <c r="C250" s="14" t="s">
        <v>710</v>
      </c>
      <c r="D250" s="14">
        <v>30</v>
      </c>
    </row>
    <row r="251" spans="1:4" x14ac:dyDescent="0.35">
      <c r="A251" s="82" t="s">
        <v>713</v>
      </c>
      <c r="B251" s="13" t="s">
        <v>714</v>
      </c>
      <c r="C251" s="13" t="s">
        <v>425</v>
      </c>
      <c r="D251" s="13">
        <v>30</v>
      </c>
    </row>
    <row r="252" spans="1:4" x14ac:dyDescent="0.35">
      <c r="A252" s="82" t="s">
        <v>741</v>
      </c>
      <c r="B252" s="13" t="s">
        <v>742</v>
      </c>
      <c r="C252" s="13" t="s">
        <v>743</v>
      </c>
      <c r="D252" s="13">
        <v>30</v>
      </c>
    </row>
    <row r="253" spans="1:4" x14ac:dyDescent="0.35">
      <c r="A253" s="25" t="s">
        <v>744</v>
      </c>
      <c r="B253" s="14" t="s">
        <v>745</v>
      </c>
      <c r="C253" s="14" t="s">
        <v>6</v>
      </c>
      <c r="D253" s="14">
        <v>30</v>
      </c>
    </row>
    <row r="254" spans="1:4" x14ac:dyDescent="0.35">
      <c r="A254" s="81" t="s">
        <v>1305</v>
      </c>
      <c r="B254" s="16" t="s">
        <v>1051</v>
      </c>
      <c r="C254" s="16" t="s">
        <v>1071</v>
      </c>
      <c r="D254" s="16">
        <v>30</v>
      </c>
    </row>
    <row r="255" spans="1:4" x14ac:dyDescent="0.35">
      <c r="A255" s="81" t="s">
        <v>1321</v>
      </c>
      <c r="B255" s="16" t="s">
        <v>1062</v>
      </c>
      <c r="C255" s="16" t="s">
        <v>1078</v>
      </c>
      <c r="D255" s="16">
        <v>30</v>
      </c>
    </row>
    <row r="256" spans="1:4" x14ac:dyDescent="0.35">
      <c r="A256" s="81" t="s">
        <v>1266</v>
      </c>
      <c r="B256" s="16" t="s">
        <v>1293</v>
      </c>
      <c r="C256" s="16" t="s">
        <v>1294</v>
      </c>
      <c r="D256" s="16">
        <v>30</v>
      </c>
    </row>
    <row r="257" spans="1:4" x14ac:dyDescent="0.35">
      <c r="A257" s="81" t="s">
        <v>1283</v>
      </c>
      <c r="B257" s="16" t="s">
        <v>1284</v>
      </c>
      <c r="C257" s="16" t="s">
        <v>1110</v>
      </c>
      <c r="D257" s="16">
        <v>30</v>
      </c>
    </row>
    <row r="258" spans="1:4" x14ac:dyDescent="0.35">
      <c r="A258" s="81" t="s">
        <v>1241</v>
      </c>
      <c r="B258" s="16" t="s">
        <v>1242</v>
      </c>
      <c r="C258" s="16" t="s">
        <v>1243</v>
      </c>
      <c r="D258" s="16">
        <v>30</v>
      </c>
    </row>
    <row r="259" spans="1:4" x14ac:dyDescent="0.35">
      <c r="A259" s="81" t="s">
        <v>1272</v>
      </c>
      <c r="B259" s="16" t="s">
        <v>1273</v>
      </c>
      <c r="C259" s="16" t="s">
        <v>69</v>
      </c>
      <c r="D259" s="16">
        <v>30</v>
      </c>
    </row>
    <row r="260" spans="1:4" x14ac:dyDescent="0.35">
      <c r="A260" s="81" t="s">
        <v>1365</v>
      </c>
      <c r="B260" s="16" t="s">
        <v>1366</v>
      </c>
      <c r="C260" s="16" t="s">
        <v>69</v>
      </c>
      <c r="D260" s="16">
        <v>30</v>
      </c>
    </row>
    <row r="261" spans="1:4" x14ac:dyDescent="0.35">
      <c r="A261" s="81" t="s">
        <v>1317</v>
      </c>
      <c r="B261" s="16" t="s">
        <v>1053</v>
      </c>
      <c r="C261" s="16" t="s">
        <v>69</v>
      </c>
      <c r="D261" s="16">
        <v>30</v>
      </c>
    </row>
    <row r="262" spans="1:4" x14ac:dyDescent="0.35">
      <c r="A262" s="81" t="s">
        <v>1322</v>
      </c>
      <c r="B262" s="16" t="s">
        <v>1058</v>
      </c>
      <c r="C262" s="16" t="s">
        <v>69</v>
      </c>
      <c r="D262" s="16">
        <v>30</v>
      </c>
    </row>
    <row r="263" spans="1:4" x14ac:dyDescent="0.35">
      <c r="A263" s="81" t="s">
        <v>1326</v>
      </c>
      <c r="B263" s="16" t="s">
        <v>1088</v>
      </c>
      <c r="C263" s="16" t="s">
        <v>608</v>
      </c>
      <c r="D263" s="16">
        <v>30</v>
      </c>
    </row>
    <row r="264" spans="1:4" x14ac:dyDescent="0.35">
      <c r="A264" s="81" t="s">
        <v>1296</v>
      </c>
      <c r="B264" s="16" t="s">
        <v>1113</v>
      </c>
      <c r="C264" s="16" t="s">
        <v>1112</v>
      </c>
      <c r="D264" s="16">
        <v>30</v>
      </c>
    </row>
    <row r="265" spans="1:4" x14ac:dyDescent="0.35">
      <c r="A265" s="81" t="s">
        <v>1287</v>
      </c>
      <c r="B265" s="16" t="s">
        <v>1288</v>
      </c>
      <c r="C265" s="16" t="s">
        <v>1289</v>
      </c>
      <c r="D265" s="16">
        <v>30</v>
      </c>
    </row>
    <row r="266" spans="1:4" x14ac:dyDescent="0.35">
      <c r="A266" s="24">
        <v>230</v>
      </c>
      <c r="B266" s="7" t="s">
        <v>55</v>
      </c>
      <c r="C266" s="7" t="s">
        <v>6</v>
      </c>
      <c r="D266" s="7">
        <v>29</v>
      </c>
    </row>
    <row r="267" spans="1:4" x14ac:dyDescent="0.35">
      <c r="A267" s="81" t="s">
        <v>1233</v>
      </c>
      <c r="B267" s="16" t="s">
        <v>1234</v>
      </c>
      <c r="C267" s="16" t="s">
        <v>353</v>
      </c>
      <c r="D267" s="16">
        <v>29</v>
      </c>
    </row>
    <row r="268" spans="1:4" x14ac:dyDescent="0.35">
      <c r="A268" s="24">
        <v>262</v>
      </c>
      <c r="B268" s="7" t="s">
        <v>611</v>
      </c>
      <c r="C268" s="7" t="s">
        <v>592</v>
      </c>
      <c r="D268" s="7">
        <v>28</v>
      </c>
    </row>
    <row r="269" spans="1:4" x14ac:dyDescent="0.35">
      <c r="A269" s="82" t="s">
        <v>405</v>
      </c>
      <c r="B269" s="13" t="s">
        <v>406</v>
      </c>
      <c r="C269" s="13" t="s">
        <v>8</v>
      </c>
      <c r="D269" s="13">
        <v>28</v>
      </c>
    </row>
    <row r="270" spans="1:4" x14ac:dyDescent="0.35">
      <c r="A270" s="81" t="s">
        <v>1336</v>
      </c>
      <c r="B270" s="16" t="s">
        <v>1114</v>
      </c>
      <c r="C270" s="16" t="s">
        <v>69</v>
      </c>
      <c r="D270" s="16">
        <v>28</v>
      </c>
    </row>
    <row r="271" spans="1:4" x14ac:dyDescent="0.35">
      <c r="A271" s="81" t="s">
        <v>1281</v>
      </c>
      <c r="B271" s="16" t="s">
        <v>1101</v>
      </c>
      <c r="C271" s="16" t="s">
        <v>107</v>
      </c>
      <c r="D271" s="16">
        <v>28</v>
      </c>
    </row>
    <row r="272" spans="1:4" x14ac:dyDescent="0.35">
      <c r="A272" s="24">
        <v>214</v>
      </c>
      <c r="B272" s="7" t="s">
        <v>26</v>
      </c>
      <c r="C272" s="7" t="s">
        <v>27</v>
      </c>
      <c r="D272" s="7">
        <v>27</v>
      </c>
    </row>
    <row r="273" spans="1:4" x14ac:dyDescent="0.35">
      <c r="A273" s="24">
        <v>229</v>
      </c>
      <c r="B273" s="7" t="s">
        <v>53</v>
      </c>
      <c r="C273" s="7" t="s">
        <v>54</v>
      </c>
      <c r="D273" s="7">
        <v>27</v>
      </c>
    </row>
    <row r="274" spans="1:4" x14ac:dyDescent="0.35">
      <c r="A274" s="24">
        <v>241</v>
      </c>
      <c r="B274" s="7" t="s">
        <v>72</v>
      </c>
      <c r="C274" s="7" t="s">
        <v>58</v>
      </c>
      <c r="D274" s="7">
        <v>27</v>
      </c>
    </row>
    <row r="275" spans="1:4" x14ac:dyDescent="0.35">
      <c r="A275" s="24">
        <v>270</v>
      </c>
      <c r="B275" s="7" t="s">
        <v>650</v>
      </c>
      <c r="C275" s="7" t="s">
        <v>608</v>
      </c>
      <c r="D275" s="7">
        <v>25</v>
      </c>
    </row>
    <row r="276" spans="1:4" x14ac:dyDescent="0.35">
      <c r="A276" s="82" t="s">
        <v>161</v>
      </c>
      <c r="B276" s="13" t="s">
        <v>162</v>
      </c>
      <c r="C276" s="13" t="s">
        <v>115</v>
      </c>
      <c r="D276" s="13">
        <v>25</v>
      </c>
    </row>
    <row r="277" spans="1:4" x14ac:dyDescent="0.35">
      <c r="A277" s="82" t="s">
        <v>250</v>
      </c>
      <c r="B277" s="13" t="s">
        <v>251</v>
      </c>
      <c r="C277" s="13" t="s">
        <v>196</v>
      </c>
      <c r="D277" s="13">
        <v>25</v>
      </c>
    </row>
    <row r="278" spans="1:4" x14ac:dyDescent="0.35">
      <c r="A278" s="82" t="s">
        <v>291</v>
      </c>
      <c r="B278" s="13" t="s">
        <v>292</v>
      </c>
      <c r="C278" s="13" t="s">
        <v>8</v>
      </c>
      <c r="D278" s="13">
        <v>25</v>
      </c>
    </row>
    <row r="279" spans="1:4" x14ac:dyDescent="0.35">
      <c r="A279" s="82" t="s">
        <v>490</v>
      </c>
      <c r="B279" s="13" t="s">
        <v>491</v>
      </c>
      <c r="C279" s="13" t="s">
        <v>238</v>
      </c>
      <c r="D279" s="13">
        <v>25</v>
      </c>
    </row>
    <row r="280" spans="1:4" x14ac:dyDescent="0.35">
      <c r="A280" s="82" t="s">
        <v>775</v>
      </c>
      <c r="B280" s="13" t="s">
        <v>776</v>
      </c>
      <c r="C280" s="13" t="s">
        <v>777</v>
      </c>
      <c r="D280" s="13">
        <v>25</v>
      </c>
    </row>
    <row r="281" spans="1:4" x14ac:dyDescent="0.35">
      <c r="A281" s="81" t="s">
        <v>1319</v>
      </c>
      <c r="B281" s="16" t="s">
        <v>1094</v>
      </c>
      <c r="C281" s="16" t="s">
        <v>1084</v>
      </c>
      <c r="D281" s="16">
        <v>25</v>
      </c>
    </row>
    <row r="282" spans="1:4" x14ac:dyDescent="0.35">
      <c r="A282" s="81" t="s">
        <v>1308</v>
      </c>
      <c r="B282" s="16" t="s">
        <v>1034</v>
      </c>
      <c r="C282" s="16" t="s">
        <v>1069</v>
      </c>
      <c r="D282" s="16">
        <v>25</v>
      </c>
    </row>
    <row r="283" spans="1:4" x14ac:dyDescent="0.35">
      <c r="A283" s="81" t="s">
        <v>1337</v>
      </c>
      <c r="B283" s="16" t="s">
        <v>1091</v>
      </c>
      <c r="C283" s="16" t="s">
        <v>1082</v>
      </c>
      <c r="D283" s="16">
        <v>25</v>
      </c>
    </row>
    <row r="284" spans="1:4" x14ac:dyDescent="0.35">
      <c r="A284" s="24">
        <v>257</v>
      </c>
      <c r="B284" s="7" t="s">
        <v>603</v>
      </c>
      <c r="C284" s="7" t="s">
        <v>604</v>
      </c>
      <c r="D284" s="7">
        <v>24</v>
      </c>
    </row>
    <row r="285" spans="1:4" x14ac:dyDescent="0.35">
      <c r="A285" s="81" t="s">
        <v>1295</v>
      </c>
      <c r="B285" s="16" t="s">
        <v>1035</v>
      </c>
      <c r="C285" s="16" t="s">
        <v>1070</v>
      </c>
      <c r="D285" s="16">
        <v>24</v>
      </c>
    </row>
    <row r="286" spans="1:4" x14ac:dyDescent="0.35">
      <c r="A286" s="24">
        <v>259</v>
      </c>
      <c r="B286" s="7" t="s">
        <v>607</v>
      </c>
      <c r="C286" s="7" t="s">
        <v>608</v>
      </c>
      <c r="D286" s="7">
        <v>22</v>
      </c>
    </row>
    <row r="287" spans="1:4" x14ac:dyDescent="0.35">
      <c r="A287" s="24">
        <v>232</v>
      </c>
      <c r="B287" s="7" t="s">
        <v>57</v>
      </c>
      <c r="C287" s="7" t="s">
        <v>58</v>
      </c>
      <c r="D287" s="7">
        <v>21</v>
      </c>
    </row>
    <row r="288" spans="1:4" x14ac:dyDescent="0.35">
      <c r="A288" s="81" t="s">
        <v>1333</v>
      </c>
      <c r="B288" s="16" t="s">
        <v>1056</v>
      </c>
      <c r="C288" s="16" t="s">
        <v>1077</v>
      </c>
      <c r="D288" s="16">
        <v>21</v>
      </c>
    </row>
    <row r="289" spans="1:4" x14ac:dyDescent="0.35">
      <c r="A289" s="24">
        <v>220</v>
      </c>
      <c r="B289" s="7" t="s">
        <v>38</v>
      </c>
      <c r="C289" s="7" t="s">
        <v>39</v>
      </c>
      <c r="D289" s="7">
        <v>20</v>
      </c>
    </row>
    <row r="290" spans="1:4" x14ac:dyDescent="0.35">
      <c r="A290" s="82" t="s">
        <v>149</v>
      </c>
      <c r="B290" s="13" t="s">
        <v>150</v>
      </c>
      <c r="C290" s="13" t="s">
        <v>137</v>
      </c>
      <c r="D290" s="13">
        <v>20</v>
      </c>
    </row>
    <row r="291" spans="1:4" x14ac:dyDescent="0.35">
      <c r="A291" s="82" t="s">
        <v>529</v>
      </c>
      <c r="B291" s="13" t="s">
        <v>530</v>
      </c>
      <c r="C291" s="13" t="s">
        <v>425</v>
      </c>
      <c r="D291" s="13">
        <v>20</v>
      </c>
    </row>
    <row r="292" spans="1:4" x14ac:dyDescent="0.35">
      <c r="A292" s="81" t="s">
        <v>1286</v>
      </c>
      <c r="B292" s="16" t="s">
        <v>1104</v>
      </c>
      <c r="C292" s="16" t="s">
        <v>1103</v>
      </c>
      <c r="D292" s="16">
        <v>20</v>
      </c>
    </row>
    <row r="293" spans="1:4" x14ac:dyDescent="0.35">
      <c r="A293" s="24">
        <v>260</v>
      </c>
      <c r="B293" s="7" t="s">
        <v>609</v>
      </c>
      <c r="C293" s="7" t="s">
        <v>37</v>
      </c>
      <c r="D293" s="7">
        <v>19</v>
      </c>
    </row>
    <row r="294" spans="1:4" x14ac:dyDescent="0.35">
      <c r="A294" s="82" t="s">
        <v>267</v>
      </c>
      <c r="B294" s="13" t="s">
        <v>268</v>
      </c>
      <c r="C294" s="13" t="s">
        <v>8</v>
      </c>
      <c r="D294" s="13">
        <v>19</v>
      </c>
    </row>
    <row r="295" spans="1:4" x14ac:dyDescent="0.35">
      <c r="A295" s="24">
        <v>234</v>
      </c>
      <c r="B295" s="7" t="s">
        <v>61</v>
      </c>
      <c r="C295" s="7" t="s">
        <v>45</v>
      </c>
      <c r="D295" s="7">
        <v>18</v>
      </c>
    </row>
    <row r="296" spans="1:4" x14ac:dyDescent="0.35">
      <c r="A296" s="82" t="s">
        <v>511</v>
      </c>
      <c r="B296" s="13" t="s">
        <v>512</v>
      </c>
      <c r="C296" s="13" t="s">
        <v>147</v>
      </c>
      <c r="D296" s="13">
        <v>18</v>
      </c>
    </row>
    <row r="297" spans="1:4" x14ac:dyDescent="0.35">
      <c r="A297" s="24">
        <v>223</v>
      </c>
      <c r="B297" s="7" t="s">
        <v>44</v>
      </c>
      <c r="C297" s="7" t="s">
        <v>45</v>
      </c>
      <c r="D297" s="7">
        <v>17</v>
      </c>
    </row>
    <row r="298" spans="1:4" x14ac:dyDescent="0.35">
      <c r="A298" s="82" t="s">
        <v>230</v>
      </c>
      <c r="B298" s="13" t="s">
        <v>231</v>
      </c>
      <c r="C298" s="13" t="s">
        <v>69</v>
      </c>
      <c r="D298" s="13">
        <v>17</v>
      </c>
    </row>
    <row r="299" spans="1:4" x14ac:dyDescent="0.35">
      <c r="A299" s="24">
        <v>253</v>
      </c>
      <c r="B299" s="7" t="s">
        <v>599</v>
      </c>
      <c r="C299" s="7" t="s">
        <v>49</v>
      </c>
      <c r="D299" s="7">
        <v>15</v>
      </c>
    </row>
    <row r="300" spans="1:4" x14ac:dyDescent="0.35">
      <c r="A300" s="24">
        <v>267</v>
      </c>
      <c r="B300" s="7" t="s">
        <v>617</v>
      </c>
      <c r="C300" s="7" t="s">
        <v>618</v>
      </c>
      <c r="D300" s="7">
        <v>15</v>
      </c>
    </row>
    <row r="301" spans="1:4" x14ac:dyDescent="0.35">
      <c r="A301" s="24">
        <v>280</v>
      </c>
      <c r="B301" s="7" t="s">
        <v>661</v>
      </c>
      <c r="C301" s="7" t="s">
        <v>660</v>
      </c>
      <c r="D301" s="7">
        <v>15</v>
      </c>
    </row>
    <row r="302" spans="1:4" x14ac:dyDescent="0.35">
      <c r="A302" s="82" t="s">
        <v>133</v>
      </c>
      <c r="B302" s="13" t="s">
        <v>134</v>
      </c>
      <c r="C302" s="13" t="s">
        <v>107</v>
      </c>
      <c r="D302" s="13">
        <v>15</v>
      </c>
    </row>
    <row r="303" spans="1:4" x14ac:dyDescent="0.35">
      <c r="A303" s="82" t="s">
        <v>359</v>
      </c>
      <c r="B303" s="13" t="s">
        <v>360</v>
      </c>
      <c r="C303" s="13" t="s">
        <v>361</v>
      </c>
      <c r="D303" s="13">
        <v>15</v>
      </c>
    </row>
    <row r="304" spans="1:4" x14ac:dyDescent="0.35">
      <c r="A304" s="82" t="s">
        <v>457</v>
      </c>
      <c r="B304" s="13" t="s">
        <v>458</v>
      </c>
      <c r="C304" s="13" t="s">
        <v>147</v>
      </c>
      <c r="D304" s="13">
        <v>15</v>
      </c>
    </row>
    <row r="305" spans="1:4" x14ac:dyDescent="0.35">
      <c r="A305" s="82" t="s">
        <v>484</v>
      </c>
      <c r="B305" s="13" t="s">
        <v>485</v>
      </c>
      <c r="C305" s="13" t="s">
        <v>238</v>
      </c>
      <c r="D305" s="13">
        <v>15</v>
      </c>
    </row>
    <row r="306" spans="1:4" x14ac:dyDescent="0.35">
      <c r="A306" s="82" t="s">
        <v>518</v>
      </c>
      <c r="B306" s="13" t="s">
        <v>519</v>
      </c>
      <c r="C306" s="13" t="s">
        <v>147</v>
      </c>
      <c r="D306" s="13">
        <v>15</v>
      </c>
    </row>
    <row r="307" spans="1:4" x14ac:dyDescent="0.35">
      <c r="A307" s="82" t="s">
        <v>522</v>
      </c>
      <c r="B307" s="13" t="s">
        <v>523</v>
      </c>
      <c r="C307" s="13" t="s">
        <v>524</v>
      </c>
      <c r="D307" s="13">
        <v>15</v>
      </c>
    </row>
    <row r="308" spans="1:4" x14ac:dyDescent="0.35">
      <c r="A308" s="82" t="s">
        <v>698</v>
      </c>
      <c r="B308" s="13" t="s">
        <v>699</v>
      </c>
      <c r="C308" s="13" t="s">
        <v>536</v>
      </c>
      <c r="D308" s="13">
        <v>15</v>
      </c>
    </row>
    <row r="309" spans="1:4" x14ac:dyDescent="0.35">
      <c r="A309" s="81" t="s">
        <v>1320</v>
      </c>
      <c r="B309" s="16" t="s">
        <v>1055</v>
      </c>
      <c r="C309" s="16" t="s">
        <v>1077</v>
      </c>
      <c r="D309" s="16">
        <v>15</v>
      </c>
    </row>
    <row r="310" spans="1:4" x14ac:dyDescent="0.35">
      <c r="A310" s="81" t="s">
        <v>1297</v>
      </c>
      <c r="B310" s="16" t="s">
        <v>1298</v>
      </c>
      <c r="C310" s="16" t="s">
        <v>1299</v>
      </c>
      <c r="D310" s="16">
        <v>15</v>
      </c>
    </row>
    <row r="311" spans="1:4" x14ac:dyDescent="0.35">
      <c r="A311" s="81" t="s">
        <v>1315</v>
      </c>
      <c r="B311" s="16" t="s">
        <v>1316</v>
      </c>
      <c r="C311" s="16" t="s">
        <v>1302</v>
      </c>
      <c r="D311" s="16">
        <v>15</v>
      </c>
    </row>
    <row r="312" spans="1:4" x14ac:dyDescent="0.35">
      <c r="A312" s="81" t="s">
        <v>1329</v>
      </c>
      <c r="B312" s="16" t="s">
        <v>1111</v>
      </c>
      <c r="C312" s="16" t="s">
        <v>1110</v>
      </c>
      <c r="D312" s="16">
        <v>15</v>
      </c>
    </row>
    <row r="313" spans="1:4" x14ac:dyDescent="0.35">
      <c r="A313" s="81" t="s">
        <v>1330</v>
      </c>
      <c r="B313" s="16" t="s">
        <v>1087</v>
      </c>
      <c r="C313" s="16" t="s">
        <v>608</v>
      </c>
      <c r="D313" s="16">
        <v>15</v>
      </c>
    </row>
    <row r="314" spans="1:4" x14ac:dyDescent="0.35">
      <c r="A314" s="81" t="s">
        <v>1318</v>
      </c>
      <c r="B314" s="16" t="s">
        <v>1048</v>
      </c>
      <c r="C314" s="16" t="s">
        <v>1075</v>
      </c>
      <c r="D314" s="16">
        <v>15</v>
      </c>
    </row>
    <row r="315" spans="1:4" x14ac:dyDescent="0.35">
      <c r="A315" s="81" t="s">
        <v>1269</v>
      </c>
      <c r="B315" s="16" t="s">
        <v>1270</v>
      </c>
      <c r="C315" s="16" t="s">
        <v>107</v>
      </c>
      <c r="D315" s="16">
        <v>15</v>
      </c>
    </row>
    <row r="316" spans="1:4" x14ac:dyDescent="0.35">
      <c r="A316" s="81" t="s">
        <v>1260</v>
      </c>
      <c r="B316" s="16" t="s">
        <v>1102</v>
      </c>
      <c r="C316" s="16" t="s">
        <v>1082</v>
      </c>
      <c r="D316" s="16">
        <v>15</v>
      </c>
    </row>
    <row r="317" spans="1:4" x14ac:dyDescent="0.35">
      <c r="A317" s="81" t="s">
        <v>1257</v>
      </c>
      <c r="B317" s="16" t="s">
        <v>1258</v>
      </c>
      <c r="C317" s="16" t="s">
        <v>1259</v>
      </c>
      <c r="D317" s="16">
        <v>15</v>
      </c>
    </row>
    <row r="318" spans="1:4" x14ac:dyDescent="0.35">
      <c r="A318" s="82" t="s">
        <v>349</v>
      </c>
      <c r="B318" s="13" t="s">
        <v>350</v>
      </c>
      <c r="C318" s="13" t="s">
        <v>196</v>
      </c>
      <c r="D318" s="13">
        <v>14</v>
      </c>
    </row>
    <row r="319" spans="1:4" x14ac:dyDescent="0.35">
      <c r="A319" s="24">
        <v>269</v>
      </c>
      <c r="B319" s="7" t="s">
        <v>649</v>
      </c>
      <c r="C319" s="7" t="s">
        <v>608</v>
      </c>
      <c r="D319" s="7">
        <v>12</v>
      </c>
    </row>
    <row r="320" spans="1:4" x14ac:dyDescent="0.35">
      <c r="A320" s="24">
        <v>274</v>
      </c>
      <c r="B320" s="7" t="s">
        <v>654</v>
      </c>
      <c r="C320" s="7" t="s">
        <v>69</v>
      </c>
      <c r="D320" s="7">
        <v>12</v>
      </c>
    </row>
    <row r="321" spans="1:4" x14ac:dyDescent="0.35">
      <c r="A321" s="24">
        <v>207</v>
      </c>
      <c r="B321" s="7" t="s">
        <v>13</v>
      </c>
      <c r="C321" s="7" t="s">
        <v>14</v>
      </c>
      <c r="D321" s="7">
        <v>10</v>
      </c>
    </row>
    <row r="322" spans="1:4" x14ac:dyDescent="0.35">
      <c r="A322" s="24">
        <v>240</v>
      </c>
      <c r="B322" s="7" t="s">
        <v>70</v>
      </c>
      <c r="C322" s="7" t="s">
        <v>71</v>
      </c>
      <c r="D322" s="7">
        <v>10</v>
      </c>
    </row>
    <row r="323" spans="1:4" x14ac:dyDescent="0.35">
      <c r="A323" s="24">
        <v>249</v>
      </c>
      <c r="B323" s="7" t="s">
        <v>594</v>
      </c>
      <c r="C323" s="7" t="s">
        <v>58</v>
      </c>
      <c r="D323" s="7">
        <v>10</v>
      </c>
    </row>
    <row r="324" spans="1:4" x14ac:dyDescent="0.35">
      <c r="A324" s="82" t="s">
        <v>151</v>
      </c>
      <c r="B324" s="13" t="s">
        <v>152</v>
      </c>
      <c r="C324" s="13" t="s">
        <v>147</v>
      </c>
      <c r="D324" s="13">
        <v>10</v>
      </c>
    </row>
    <row r="325" spans="1:4" x14ac:dyDescent="0.35">
      <c r="A325" s="82" t="s">
        <v>440</v>
      </c>
      <c r="B325" s="13" t="s">
        <v>441</v>
      </c>
      <c r="C325" s="13" t="s">
        <v>238</v>
      </c>
      <c r="D325" s="13">
        <v>10</v>
      </c>
    </row>
    <row r="326" spans="1:4" x14ac:dyDescent="0.35">
      <c r="A326" s="82" t="s">
        <v>497</v>
      </c>
      <c r="B326" s="13" t="s">
        <v>498</v>
      </c>
      <c r="C326" s="13" t="s">
        <v>444</v>
      </c>
      <c r="D326" s="13">
        <v>10</v>
      </c>
    </row>
    <row r="327" spans="1:4" x14ac:dyDescent="0.35">
      <c r="A327" s="82" t="s">
        <v>754</v>
      </c>
      <c r="B327" s="13" t="s">
        <v>755</v>
      </c>
      <c r="C327" s="13" t="s">
        <v>155</v>
      </c>
      <c r="D327" s="13">
        <v>10</v>
      </c>
    </row>
    <row r="328" spans="1:4" x14ac:dyDescent="0.35">
      <c r="A328" s="81" t="s">
        <v>1334</v>
      </c>
      <c r="B328" s="16" t="s">
        <v>1061</v>
      </c>
      <c r="C328" s="16" t="s">
        <v>1077</v>
      </c>
      <c r="D328" s="16">
        <v>10</v>
      </c>
    </row>
    <row r="329" spans="1:4" x14ac:dyDescent="0.35">
      <c r="A329" s="81" t="s">
        <v>1323</v>
      </c>
      <c r="B329" s="16" t="s">
        <v>1324</v>
      </c>
      <c r="C329" s="16" t="s">
        <v>1302</v>
      </c>
      <c r="D329" s="16">
        <v>10</v>
      </c>
    </row>
    <row r="330" spans="1:4" x14ac:dyDescent="0.35">
      <c r="A330" s="81" t="s">
        <v>1331</v>
      </c>
      <c r="B330" s="16" t="s">
        <v>1090</v>
      </c>
      <c r="C330" s="16" t="s">
        <v>1065</v>
      </c>
      <c r="D330" s="16">
        <v>10</v>
      </c>
    </row>
    <row r="331" spans="1:4" x14ac:dyDescent="0.35">
      <c r="A331" s="81" t="s">
        <v>1328</v>
      </c>
      <c r="B331" s="16" t="s">
        <v>1050</v>
      </c>
      <c r="C331" s="16" t="s">
        <v>1075</v>
      </c>
      <c r="D331" s="16">
        <v>10</v>
      </c>
    </row>
    <row r="332" spans="1:4" x14ac:dyDescent="0.35">
      <c r="A332" s="81" t="s">
        <v>1253</v>
      </c>
      <c r="B332" s="16" t="s">
        <v>1254</v>
      </c>
      <c r="C332" s="16" t="s">
        <v>1076</v>
      </c>
      <c r="D332" s="16">
        <v>10</v>
      </c>
    </row>
    <row r="333" spans="1:4" x14ac:dyDescent="0.35">
      <c r="A333" s="81" t="s">
        <v>1306</v>
      </c>
      <c r="B333" s="16" t="s">
        <v>1307</v>
      </c>
      <c r="C333" s="16" t="s">
        <v>1076</v>
      </c>
      <c r="D333" s="16">
        <v>10</v>
      </c>
    </row>
    <row r="334" spans="1:4" x14ac:dyDescent="0.35">
      <c r="A334" s="81" t="s">
        <v>1304</v>
      </c>
      <c r="B334" s="16" t="s">
        <v>1045</v>
      </c>
      <c r="C334" s="16" t="s">
        <v>1073</v>
      </c>
      <c r="D334" s="16">
        <v>10</v>
      </c>
    </row>
    <row r="335" spans="1:4" x14ac:dyDescent="0.35">
      <c r="A335" s="24">
        <v>217</v>
      </c>
      <c r="B335" s="7" t="s">
        <v>32</v>
      </c>
      <c r="C335" s="7" t="s">
        <v>33</v>
      </c>
      <c r="D335" s="7">
        <v>9</v>
      </c>
    </row>
    <row r="336" spans="1:4" x14ac:dyDescent="0.35">
      <c r="A336" s="24">
        <v>236</v>
      </c>
      <c r="B336" s="7" t="s">
        <v>64</v>
      </c>
      <c r="C336" s="7" t="s">
        <v>63</v>
      </c>
      <c r="D336" s="7">
        <v>9</v>
      </c>
    </row>
    <row r="337" spans="1:4" x14ac:dyDescent="0.35">
      <c r="A337" s="46">
        <v>261</v>
      </c>
      <c r="B337" s="21" t="s">
        <v>610</v>
      </c>
      <c r="C337" s="21" t="s">
        <v>37</v>
      </c>
      <c r="D337" s="21">
        <v>8</v>
      </c>
    </row>
    <row r="338" spans="1:4" x14ac:dyDescent="0.35">
      <c r="A338" s="82" t="s">
        <v>232</v>
      </c>
      <c r="B338" s="13" t="s">
        <v>233</v>
      </c>
      <c r="C338" s="13" t="s">
        <v>8</v>
      </c>
      <c r="D338" s="13">
        <v>6</v>
      </c>
    </row>
    <row r="339" spans="1:4" x14ac:dyDescent="0.35">
      <c r="A339" s="24">
        <v>250</v>
      </c>
      <c r="B339" s="7" t="s">
        <v>595</v>
      </c>
      <c r="C339" s="7" t="s">
        <v>33</v>
      </c>
      <c r="D339" s="7">
        <v>5</v>
      </c>
    </row>
    <row r="340" spans="1:4" x14ac:dyDescent="0.35">
      <c r="A340" s="82" t="s">
        <v>681</v>
      </c>
      <c r="B340" s="13" t="s">
        <v>682</v>
      </c>
      <c r="C340" s="13" t="s">
        <v>683</v>
      </c>
      <c r="D340" s="13">
        <v>5</v>
      </c>
    </row>
    <row r="341" spans="1:4" x14ac:dyDescent="0.35">
      <c r="A341" s="24">
        <v>264</v>
      </c>
      <c r="B341" s="7" t="s">
        <v>614</v>
      </c>
      <c r="C341" s="7" t="s">
        <v>613</v>
      </c>
      <c r="D341" s="7">
        <v>3</v>
      </c>
    </row>
    <row r="342" spans="1:4" x14ac:dyDescent="0.35">
      <c r="A342" s="82" t="s">
        <v>476</v>
      </c>
      <c r="B342" s="13" t="s">
        <v>477</v>
      </c>
      <c r="C342" s="13" t="s">
        <v>115</v>
      </c>
      <c r="D342" s="13">
        <v>3</v>
      </c>
    </row>
    <row r="343" spans="1:4" x14ac:dyDescent="0.35">
      <c r="A343" s="24">
        <v>225</v>
      </c>
      <c r="B343" s="7" t="s">
        <v>47</v>
      </c>
      <c r="C343" s="7" t="s">
        <v>8</v>
      </c>
      <c r="D343" s="7">
        <v>2</v>
      </c>
    </row>
    <row r="344" spans="1:4" x14ac:dyDescent="0.35">
      <c r="A344" s="24">
        <v>272</v>
      </c>
      <c r="B344" s="7" t="s">
        <v>652</v>
      </c>
      <c r="C344" s="7" t="s">
        <v>49</v>
      </c>
      <c r="D344" s="7">
        <v>2</v>
      </c>
    </row>
  </sheetData>
  <sortState xmlns:xlrd2="http://schemas.microsoft.com/office/spreadsheetml/2017/richdata2" ref="A2:D344">
    <sortCondition descending="1" ref="D2:D34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1953 F</vt:lpstr>
      <vt:lpstr>1954 F</vt:lpstr>
      <vt:lpstr>1955 F</vt:lpstr>
      <vt:lpstr>1956 F</vt:lpstr>
      <vt:lpstr>1957 F</vt:lpstr>
      <vt:lpstr>1958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Jussi Reinekari</dc:creator>
  <cp:lastModifiedBy>Jussi Reinekari</cp:lastModifiedBy>
  <dcterms:created xsi:type="dcterms:W3CDTF">2021-10-18T13:25:33Z</dcterms:created>
  <dcterms:modified xsi:type="dcterms:W3CDTF">2022-02-13T17:18:36Z</dcterms:modified>
</cp:coreProperties>
</file>